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wdp" ContentType="image/vnd.ms-photo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w/Programs/Dashboard/Sustainability Dashboard/Water/"/>
    </mc:Choice>
  </mc:AlternateContent>
  <bookViews>
    <workbookView xWindow="2560" yWindow="1040" windowWidth="35100" windowHeight="20980" tabRatio="500"/>
  </bookViews>
  <sheets>
    <sheet name="Water" sheetId="1" r:id="rId1"/>
    <sheet name="source" sheetId="3" r:id="rId2"/>
  </sheets>
  <externalReferences>
    <externalReference r:id="rId3"/>
    <externalReference r:id="rId4"/>
  </externalReferences>
  <definedNames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J52" i="1" l="1"/>
  <c r="HI52" i="1"/>
  <c r="HH52" i="1"/>
  <c r="HG52" i="1"/>
  <c r="HF52" i="1"/>
  <c r="HE52" i="1"/>
  <c r="Y47" i="1"/>
  <c r="AB47" i="1"/>
  <c r="AD47" i="1"/>
  <c r="AE47" i="1"/>
  <c r="AC47" i="1"/>
  <c r="AA47" i="1"/>
  <c r="Z47" i="1"/>
  <c r="X47" i="1"/>
  <c r="W47" i="1"/>
  <c r="V47" i="1"/>
  <c r="U47" i="1"/>
  <c r="T47" i="1"/>
  <c r="S47" i="1"/>
  <c r="I46" i="1"/>
  <c r="O47" i="1"/>
  <c r="HD51" i="1"/>
  <c r="HC51" i="1"/>
  <c r="HB51" i="1"/>
  <c r="HA51" i="1"/>
  <c r="GZ51" i="1"/>
  <c r="GY51" i="1"/>
  <c r="AD46" i="1"/>
  <c r="AC46" i="1"/>
  <c r="AB46" i="1"/>
  <c r="GX51" i="1"/>
  <c r="GW51" i="1"/>
  <c r="GV51" i="1"/>
  <c r="GU51" i="1"/>
  <c r="GT51" i="1"/>
  <c r="GS51" i="1"/>
  <c r="K46" i="1"/>
  <c r="AA46" i="1"/>
  <c r="J46" i="1"/>
  <c r="Z46" i="1"/>
  <c r="X46" i="1"/>
  <c r="V46" i="1"/>
  <c r="W46" i="1"/>
  <c r="GR52" i="1"/>
  <c r="GQ52" i="1"/>
  <c r="GP52" i="1"/>
  <c r="T46" i="1"/>
  <c r="S46" i="1"/>
  <c r="U46" i="1"/>
  <c r="U44" i="1"/>
  <c r="AD42" i="1"/>
  <c r="AD43" i="1"/>
  <c r="AD44" i="1"/>
  <c r="AD45" i="1"/>
  <c r="AC42" i="1"/>
  <c r="AC43" i="1"/>
  <c r="AC44" i="1"/>
  <c r="AC45" i="1"/>
  <c r="AB43" i="1"/>
  <c r="AB44" i="1"/>
  <c r="AB45" i="1"/>
  <c r="AA43" i="1"/>
  <c r="AA44" i="1"/>
  <c r="AA45" i="1"/>
  <c r="Z45" i="1"/>
  <c r="Y45" i="1"/>
  <c r="X45" i="1"/>
  <c r="W45" i="1"/>
  <c r="V45" i="1"/>
  <c r="U45" i="1"/>
  <c r="T45" i="1"/>
  <c r="S45" i="1"/>
  <c r="AE45" i="1"/>
  <c r="O45" i="1"/>
  <c r="Z44" i="1"/>
  <c r="Y44" i="1"/>
  <c r="X44" i="1"/>
  <c r="W44" i="1"/>
  <c r="V44" i="1"/>
  <c r="V42" i="1"/>
  <c r="O44" i="1"/>
  <c r="O43" i="1"/>
  <c r="T44" i="1"/>
  <c r="S44" i="1"/>
  <c r="AE44" i="1"/>
  <c r="S43" i="1"/>
  <c r="T43" i="1"/>
  <c r="U43" i="1"/>
  <c r="V43" i="1"/>
  <c r="W43" i="1"/>
  <c r="X43" i="1"/>
  <c r="Y43" i="1"/>
  <c r="Z43" i="1"/>
  <c r="AB42" i="1"/>
  <c r="O42" i="1"/>
  <c r="AD41" i="1"/>
  <c r="AC41" i="1"/>
  <c r="AB41" i="1"/>
  <c r="AA42" i="1"/>
  <c r="Z42" i="1"/>
  <c r="Y42" i="1"/>
  <c r="X42" i="1"/>
  <c r="W42" i="1"/>
  <c r="U42" i="1"/>
  <c r="T42" i="1"/>
  <c r="S42" i="1"/>
  <c r="O41" i="1"/>
  <c r="EM51" i="1"/>
  <c r="EL51" i="1"/>
  <c r="EK51" i="1"/>
  <c r="EJ51" i="1"/>
  <c r="EI51" i="1"/>
  <c r="EH51" i="1"/>
  <c r="EG51" i="1"/>
  <c r="EF51" i="1"/>
  <c r="EE51" i="1"/>
  <c r="S41" i="1"/>
  <c r="T41" i="1"/>
  <c r="U41" i="1"/>
  <c r="V41" i="1"/>
  <c r="W41" i="1"/>
  <c r="X41" i="1"/>
  <c r="Y41" i="1"/>
  <c r="Z41" i="1"/>
  <c r="AA41" i="1"/>
  <c r="AE41" i="1"/>
  <c r="Y40" i="1"/>
  <c r="Z40" i="1"/>
  <c r="AA40" i="1"/>
  <c r="AB40" i="1"/>
  <c r="AC40" i="1"/>
  <c r="AD40" i="1"/>
  <c r="X40" i="1"/>
  <c r="W40" i="1"/>
  <c r="V40" i="1"/>
  <c r="U39" i="1"/>
  <c r="U40" i="1"/>
  <c r="T39" i="1"/>
  <c r="T40" i="1"/>
  <c r="S40" i="1"/>
  <c r="AE40" i="1"/>
  <c r="AC39" i="1"/>
  <c r="AD39" i="1"/>
  <c r="V39" i="1"/>
  <c r="W39" i="1"/>
  <c r="X39" i="1"/>
  <c r="Y39" i="1"/>
  <c r="Z39" i="1"/>
  <c r="AA39" i="1"/>
  <c r="AB39" i="1"/>
  <c r="S39" i="1"/>
  <c r="T38" i="1"/>
  <c r="S38" i="1"/>
  <c r="U38" i="1"/>
  <c r="V38" i="1"/>
  <c r="W38" i="1"/>
  <c r="X38" i="1"/>
  <c r="Y38" i="1"/>
  <c r="Z38" i="1"/>
  <c r="AA38" i="1"/>
  <c r="AB38" i="1"/>
  <c r="AC38" i="1"/>
  <c r="AD38" i="1"/>
  <c r="AE38" i="1"/>
  <c r="T37" i="1"/>
  <c r="U37" i="1"/>
  <c r="V37" i="1"/>
  <c r="W37" i="1"/>
  <c r="X37" i="1"/>
  <c r="Y37" i="1"/>
  <c r="Z37" i="1"/>
  <c r="AA37" i="1"/>
  <c r="AB37" i="1"/>
  <c r="AC37" i="1"/>
  <c r="AD37" i="1"/>
  <c r="S37" i="1"/>
  <c r="T36" i="1"/>
  <c r="U36" i="1"/>
  <c r="V36" i="1"/>
  <c r="W36" i="1"/>
  <c r="X36" i="1"/>
  <c r="Y36" i="1"/>
  <c r="Z36" i="1"/>
  <c r="AA36" i="1"/>
  <c r="AB36" i="1"/>
  <c r="AC36" i="1"/>
  <c r="AD36" i="1"/>
  <c r="S36" i="1"/>
  <c r="T35" i="1"/>
  <c r="S35" i="1"/>
  <c r="U35" i="1"/>
  <c r="V35" i="1"/>
  <c r="W35" i="1"/>
  <c r="X35" i="1"/>
  <c r="Y35" i="1"/>
  <c r="Z35" i="1"/>
  <c r="AA35" i="1"/>
  <c r="AB35" i="1"/>
  <c r="AC35" i="1"/>
  <c r="AD35" i="1"/>
  <c r="AE35" i="1"/>
  <c r="T34" i="1"/>
  <c r="U34" i="1"/>
  <c r="V34" i="1"/>
  <c r="W34" i="1"/>
  <c r="X34" i="1"/>
  <c r="Y34" i="1"/>
  <c r="Z34" i="1"/>
  <c r="AA34" i="1"/>
  <c r="AB34" i="1"/>
  <c r="AC34" i="1"/>
  <c r="AD34" i="1"/>
  <c r="S34" i="1"/>
  <c r="T33" i="1"/>
  <c r="U33" i="1"/>
  <c r="V33" i="1"/>
  <c r="W33" i="1"/>
  <c r="X33" i="1"/>
  <c r="Y33" i="1"/>
  <c r="Z33" i="1"/>
  <c r="AA33" i="1"/>
  <c r="AB33" i="1"/>
  <c r="AC33" i="1"/>
  <c r="AD33" i="1"/>
  <c r="S33" i="1"/>
  <c r="T32" i="1"/>
  <c r="S32" i="1"/>
  <c r="U32" i="1"/>
  <c r="V32" i="1"/>
  <c r="W32" i="1"/>
  <c r="X32" i="1"/>
  <c r="Y32" i="1"/>
  <c r="Z32" i="1"/>
  <c r="AA32" i="1"/>
  <c r="AB32" i="1"/>
  <c r="AC32" i="1"/>
  <c r="AD32" i="1"/>
  <c r="AE32" i="1"/>
  <c r="T31" i="1"/>
  <c r="S31" i="1"/>
  <c r="U31" i="1"/>
  <c r="V31" i="1"/>
  <c r="W31" i="1"/>
  <c r="X31" i="1"/>
  <c r="Y31" i="1"/>
  <c r="Z31" i="1"/>
  <c r="AA31" i="1"/>
  <c r="AB31" i="1"/>
  <c r="AC31" i="1"/>
  <c r="AD31" i="1"/>
  <c r="AE31" i="1"/>
  <c r="T30" i="1"/>
  <c r="S30" i="1"/>
  <c r="U30" i="1"/>
  <c r="V30" i="1"/>
  <c r="W30" i="1"/>
  <c r="X30" i="1"/>
  <c r="Y30" i="1"/>
  <c r="Z30" i="1"/>
  <c r="AA30" i="1"/>
  <c r="AB30" i="1"/>
  <c r="AC30" i="1"/>
  <c r="AD30" i="1"/>
  <c r="AE30" i="1"/>
  <c r="O30" i="1"/>
  <c r="O31" i="1"/>
  <c r="O32" i="1"/>
  <c r="O33" i="1"/>
  <c r="O34" i="1"/>
  <c r="O35" i="1"/>
  <c r="O36" i="1"/>
  <c r="O37" i="1"/>
  <c r="O38" i="1"/>
  <c r="O39" i="1"/>
  <c r="O40" i="1"/>
  <c r="AE33" i="1"/>
  <c r="AE37" i="1"/>
  <c r="AE43" i="1"/>
  <c r="AE34" i="1"/>
  <c r="AE36" i="1"/>
  <c r="AE39" i="1"/>
  <c r="AE42" i="1"/>
  <c r="O46" i="1"/>
  <c r="Y46" i="1"/>
  <c r="AE46" i="1"/>
</calcChain>
</file>

<file path=xl/sharedStrings.xml><?xml version="1.0" encoding="utf-8"?>
<sst xmlns="http://schemas.openxmlformats.org/spreadsheetml/2006/main" count="81" uniqueCount="51">
  <si>
    <t>July 09 - June 10</t>
  </si>
  <si>
    <t>July 08 - June 09</t>
  </si>
  <si>
    <t>July 07 - June 08</t>
  </si>
  <si>
    <t>July 06 - June 07</t>
  </si>
  <si>
    <t>July 05 - June 06</t>
  </si>
  <si>
    <t>July 04 - June 05</t>
  </si>
  <si>
    <t>July 03 - June 04</t>
  </si>
  <si>
    <t>July 02 - June 03</t>
  </si>
  <si>
    <t>July 01 - June 02</t>
  </si>
  <si>
    <t>July 00 - June 01</t>
  </si>
  <si>
    <t>July 99 - June 00</t>
  </si>
  <si>
    <t>May</t>
  </si>
  <si>
    <t>Average for the year</t>
  </si>
  <si>
    <t>Jun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</si>
  <si>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</si>
  <si>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</si>
  <si>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</si>
  <si>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</si>
  <si>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</si>
  <si>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</si>
  <si>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</si>
  <si>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</si>
  <si>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</si>
  <si>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</si>
  <si>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Period</t>
  </si>
  <si>
    <t>Fiscal Year</t>
  </si>
  <si>
    <t>Total</t>
  </si>
  <si>
    <t>Monthly Water Consumption in Gallons</t>
  </si>
  <si>
    <t>Central System</t>
  </si>
  <si>
    <t>The data below is linked from the table above..why? Because I can't seem to create a graph that includes all of the data above (the reference gets too long and gets cut off)</t>
    <phoneticPr fontId="4" type="noConversion"/>
  </si>
  <si>
    <t>Average Daily Water Consumption in Gallons</t>
  </si>
  <si>
    <t>July 10 - June 11</t>
  </si>
  <si>
    <t>Data from UW Facilities</t>
  </si>
  <si>
    <t>Gallons</t>
  </si>
  <si>
    <t>Gallons/Day</t>
  </si>
  <si>
    <t>Steps:</t>
  </si>
  <si>
    <t>July 11 - June 12</t>
  </si>
  <si>
    <t>UW Water Consumption Metrics</t>
  </si>
  <si>
    <t>1. Go to the Electricity Excel file for instructions on getting new data.</t>
  </si>
  <si>
    <t>3. Be sure the 'average daily water consumption' table has updated (columns Q-AD) (TIP: Drag formula from above row)</t>
  </si>
  <si>
    <t>July 12 - June 13</t>
  </si>
  <si>
    <t>June 12-July 13</t>
  </si>
  <si>
    <t>July 13 - June 14</t>
  </si>
  <si>
    <t>July 13-June 14</t>
  </si>
  <si>
    <t>July 14 - June 15</t>
  </si>
  <si>
    <t>July 14-June 15</t>
  </si>
  <si>
    <t>2. Copy data from the Excel file received from Facilities Services into the "Water" tab (columns A-O)</t>
  </si>
  <si>
    <t>4. Update the long tablebelow with the newest data - by simply referencing the source table (note: it gets a bit tricky when you start a new year - look at previous year change as a model)</t>
  </si>
  <si>
    <t>5. Update the graph reference</t>
  </si>
  <si>
    <t>July 15-June 16</t>
  </si>
  <si>
    <t>July 16- June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</si>
</sst>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8"/>
      <color theme="0"/>
      <name val="Trebuchet MS"/>
      <family val="2"/>
    </font>
    <font>
      <sz val="22"/>
      <color theme="0"/>
      <name val="Trebuchet MS"/>
      <family val="2"/>
    </font>
    <font>
      <sz val="10"/>
      <name val="Verdana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Verdana"/>
    </font>
    <font>
      <sz val="15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CA3"/>
        <bgColor indexed="64"/>
      </patternFill>
    </fill>
    <fill>
      <patternFill patternType="solid">
        <fgColor rgb="FFBA96DE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0" fontId="5" fillId="0" borderId="0" xfId="0" applyFont="1" applyFill="1" applyBorder="1"/>
    <xf numFmtId="0" fontId="0" fillId="0" borderId="0" xfId="0" applyFill="1" applyBorder="1"/>
    <xf numFmtId="3" fontId="6" fillId="0" borderId="0" xfId="0" applyNumberFormat="1" applyFont="1" applyFill="1" applyBorder="1"/>
    <xf numFmtId="17" fontId="0" fillId="0" borderId="0" xfId="0" applyNumberFormat="1"/>
    <xf numFmtId="3" fontId="7" fillId="0" borderId="0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" fontId="0" fillId="0" borderId="0" xfId="0" applyNumberFormat="1" applyFill="1" applyBorder="1"/>
    <xf numFmtId="0" fontId="3" fillId="0" borderId="0" xfId="0" applyFont="1"/>
    <xf numFmtId="0" fontId="14" fillId="0" borderId="0" xfId="0" applyFont="1"/>
    <xf numFmtId="164" fontId="14" fillId="0" borderId="0" xfId="1" applyNumberFormat="1" applyFont="1"/>
    <xf numFmtId="0" fontId="14" fillId="0" borderId="0" xfId="0" applyFont="1" applyFill="1" applyBorder="1"/>
    <xf numFmtId="0" fontId="15" fillId="0" borderId="0" xfId="0" applyFont="1"/>
    <xf numFmtId="0" fontId="14" fillId="0" borderId="2" xfId="0" applyFont="1" applyBorder="1"/>
    <xf numFmtId="17" fontId="14" fillId="2" borderId="2" xfId="0" applyNumberFormat="1" applyFont="1" applyFill="1" applyBorder="1"/>
    <xf numFmtId="0" fontId="16" fillId="0" borderId="0" xfId="0" applyFont="1" applyFill="1" applyBorder="1"/>
    <xf numFmtId="3" fontId="14" fillId="0" borderId="0" xfId="0" applyNumberFormat="1" applyFont="1" applyFill="1" applyBorder="1"/>
    <xf numFmtId="165" fontId="17" fillId="0" borderId="0" xfId="13" applyNumberFormat="1" applyFont="1"/>
    <xf numFmtId="0" fontId="16" fillId="0" borderId="0" xfId="0" applyFont="1"/>
    <xf numFmtId="1" fontId="14" fillId="0" borderId="0" xfId="0" applyNumberFormat="1" applyFont="1" applyFill="1" applyBorder="1"/>
    <xf numFmtId="3" fontId="14" fillId="0" borderId="0" xfId="0" applyNumberFormat="1" applyFont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7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164" fontId="16" fillId="0" borderId="0" xfId="1" applyNumberFormat="1" applyFont="1"/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3" fontId="16" fillId="2" borderId="0" xfId="0" applyNumberFormat="1" applyFont="1" applyFill="1" applyBorder="1"/>
    <xf numFmtId="3" fontId="16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3" fontId="16" fillId="0" borderId="0" xfId="0" applyNumberFormat="1" applyFont="1"/>
    <xf numFmtId="164" fontId="0" fillId="3" borderId="0" xfId="1" applyNumberFormat="1" applyFont="1" applyFill="1"/>
    <xf numFmtId="0" fontId="0" fillId="3" borderId="0" xfId="0" applyFill="1"/>
    <xf numFmtId="165" fontId="0" fillId="0" borderId="0" xfId="14" applyNumberFormat="1" applyFont="1"/>
    <xf numFmtId="165" fontId="0" fillId="0" borderId="0" xfId="13" applyNumberFormat="1" applyFont="1"/>
    <xf numFmtId="3" fontId="0" fillId="0" borderId="0" xfId="0" applyNumberFormat="1" applyFont="1"/>
    <xf numFmtId="0" fontId="18" fillId="0" borderId="0" xfId="0" applyFont="1"/>
    <xf numFmtId="0" fontId="19" fillId="0" borderId="0" xfId="0" applyFont="1"/>
    <xf numFmtId="0" fontId="1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3" fontId="20" fillId="0" borderId="0" xfId="0" applyNumberFormat="1" applyFont="1"/>
    <xf numFmtId="16" fontId="14" fillId="4" borderId="1" xfId="0" applyNumberFormat="1" applyFont="1" applyFill="1" applyBorder="1"/>
    <xf numFmtId="14" fontId="14" fillId="4" borderId="1" xfId="0" applyNumberFormat="1" applyFont="1" applyFill="1" applyBorder="1"/>
    <xf numFmtId="165" fontId="14" fillId="0" borderId="0" xfId="14" applyNumberFormat="1" applyFont="1"/>
    <xf numFmtId="165" fontId="14" fillId="0" borderId="0" xfId="14" applyNumberFormat="1" applyFont="1" applyFill="1" applyBorder="1"/>
    <xf numFmtId="165" fontId="18" fillId="0" borderId="0" xfId="14" applyNumberFormat="1" applyFont="1"/>
    <xf numFmtId="165" fontId="0" fillId="0" borderId="0" xfId="14" applyNumberFormat="1" applyFont="1" applyFill="1" applyBorder="1"/>
    <xf numFmtId="165" fontId="3" fillId="0" borderId="0" xfId="14" applyNumberFormat="1" applyFont="1"/>
  </cellXfs>
  <cellStyles count="15">
    <cellStyle name="Comma" xfId="14" builtinId="3"/>
    <cellStyle name="Comma 2" xfId="11"/>
    <cellStyle name="Comma 3" xfId="1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0"/>
    <cellStyle name="Normal 3" xfId="12"/>
    <cellStyle name="Percent" xfId="1" builtinId="5"/>
  </cellStyles>
  <dxfs count="0"/>
  <tableStyles count="0" defaultTableStyle="TableStyleMedium9" defaultPivotStyle="PivotStyleMedium4"/>
  <colors>
    <mruColors>
      <color rgb="FF33006F"/>
      <color rgb="FFBA96DE"/>
      <color rgb="FFFFFCA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Average Gallons per Day</a:t>
            </a:r>
          </a:p>
          <a:p>
            <a:pPr algn="ctr"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By Fiscal Year 2000-2014</a:t>
            </a:r>
          </a:p>
        </c:rich>
      </c:tx>
      <c:layout>
        <c:manualLayout>
          <c:xMode val="edge"/>
          <c:yMode val="edge"/>
          <c:x val="0.352970321449391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31567919562"/>
          <c:y val="0.159424263872201"/>
          <c:w val="0.677825687507796"/>
          <c:h val="0.6620377853255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Water!$Q$28</c:f>
              <c:strCache>
                <c:ptCount val="1"/>
                <c:pt idx="0">
                  <c:v>Average Daily Water Consumption in Gallons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Water!$A$30:$A$47</c:f>
              <c:numCache>
                <c:formatCode>General</c:formatCode>
                <c:ptCount val="18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</c:numCache>
            </c:numRef>
          </c:cat>
          <c:val>
            <c:numRef>
              <c:f>Water!$AE$30:$AE$47</c:f>
              <c:numCache>
                <c:formatCode>#,##0</c:formatCode>
                <c:ptCount val="18"/>
                <c:pt idx="0">
                  <c:v>1.76176286176395E6</c:v>
                </c:pt>
                <c:pt idx="1">
                  <c:v>1.85504E6</c:v>
                </c:pt>
                <c:pt idx="2">
                  <c:v>1.49253736827957E6</c:v>
                </c:pt>
                <c:pt idx="3">
                  <c:v>1.37694333333333E6</c:v>
                </c:pt>
                <c:pt idx="4">
                  <c:v>1.32209E6</c:v>
                </c:pt>
                <c:pt idx="5">
                  <c:v>1.28780666666667E6</c:v>
                </c:pt>
                <c:pt idx="6">
                  <c:v>1.20772111587942E6</c:v>
                </c:pt>
                <c:pt idx="7">
                  <c:v>1.19991666666667E6</c:v>
                </c:pt>
                <c:pt idx="8">
                  <c:v>1.1549244328853E6</c:v>
                </c:pt>
                <c:pt idx="9">
                  <c:v>1.03722666666667E6</c:v>
                </c:pt>
                <c:pt idx="10">
                  <c:v>1.11785460703405E6</c:v>
                </c:pt>
                <c:pt idx="11">
                  <c:v>1.05536365591398E6</c:v>
                </c:pt>
                <c:pt idx="12">
                  <c:v>1.00335349721582E6</c:v>
                </c:pt>
                <c:pt idx="13">
                  <c:v>999183.2258064517</c:v>
                </c:pt>
                <c:pt idx="14">
                  <c:v>944925.7956989246</c:v>
                </c:pt>
                <c:pt idx="15">
                  <c:v>1.01646775645161E6</c:v>
                </c:pt>
                <c:pt idx="16">
                  <c:v>1.11487645948386E6</c:v>
                </c:pt>
                <c:pt idx="17">
                  <c:v>1.10010290322581E6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2-417C-9DD2-899219B6AE67}"/>
            </c:ext>
          </c:extLst>
        </c:ser>
        <c:ser>
          <c:idx val="3"/>
          <c:order val="1"/>
          <c:tx>
            <c:strRef>
              <c:f>Water!$Q$28</c:f>
              <c:strCache>
                <c:ptCount val="1"/>
                <c:pt idx="0">
                  <c:v>Average Daily Water Consumption in Gallons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Water!$A$30:$A$47</c:f>
              <c:numCache>
                <c:formatCode>General</c:formatCode>
                <c:ptCount val="18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</c:numCache>
            </c:numRef>
          </c:cat>
          <c:val>
            <c:numRef>
              <c:f>Water!$AE$30:$AE$47</c:f>
              <c:numCache>
                <c:formatCode>#,##0</c:formatCode>
                <c:ptCount val="18"/>
                <c:pt idx="0">
                  <c:v>1.76176286176395E6</c:v>
                </c:pt>
                <c:pt idx="1">
                  <c:v>1.85504E6</c:v>
                </c:pt>
                <c:pt idx="2">
                  <c:v>1.49253736827957E6</c:v>
                </c:pt>
                <c:pt idx="3">
                  <c:v>1.37694333333333E6</c:v>
                </c:pt>
                <c:pt idx="4">
                  <c:v>1.32209E6</c:v>
                </c:pt>
                <c:pt idx="5">
                  <c:v>1.28780666666667E6</c:v>
                </c:pt>
                <c:pt idx="6">
                  <c:v>1.20772111587942E6</c:v>
                </c:pt>
                <c:pt idx="7">
                  <c:v>1.19991666666667E6</c:v>
                </c:pt>
                <c:pt idx="8">
                  <c:v>1.1549244328853E6</c:v>
                </c:pt>
                <c:pt idx="9">
                  <c:v>1.03722666666667E6</c:v>
                </c:pt>
                <c:pt idx="10">
                  <c:v>1.11785460703405E6</c:v>
                </c:pt>
                <c:pt idx="11">
                  <c:v>1.05536365591398E6</c:v>
                </c:pt>
                <c:pt idx="12">
                  <c:v>1.00335349721582E6</c:v>
                </c:pt>
                <c:pt idx="13">
                  <c:v>999183.2258064517</c:v>
                </c:pt>
                <c:pt idx="14">
                  <c:v>944925.7956989246</c:v>
                </c:pt>
                <c:pt idx="15">
                  <c:v>1.01646775645161E6</c:v>
                </c:pt>
                <c:pt idx="16">
                  <c:v>1.11487645948386E6</c:v>
                </c:pt>
                <c:pt idx="17">
                  <c:v>1.10010290322581E6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02-417C-9DD2-899219B6AE67}"/>
            </c:ext>
          </c:extLst>
        </c:ser>
        <c:ser>
          <c:idx val="1"/>
          <c:order val="2"/>
          <c:tx>
            <c:strRef>
              <c:f>Water!$Q$28</c:f>
              <c:strCache>
                <c:ptCount val="1"/>
                <c:pt idx="0">
                  <c:v>Average Daily Water Consumption in Gallons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Water!$A$30:$A$47</c:f>
              <c:numCache>
                <c:formatCode>General</c:formatCode>
                <c:ptCount val="18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  <c:pt idx="15">
                  <c:v>2015.0</c:v>
                </c:pt>
                <c:pt idx="16">
                  <c:v>2016.0</c:v>
                </c:pt>
                <c:pt idx="17">
                  <c:v>2017.0</c:v>
                </c:pt>
              </c:numCache>
            </c:numRef>
          </c:cat>
          <c:val>
            <c:numRef>
              <c:f>Water!$AE$30:$AE$47</c:f>
              <c:numCache>
                <c:formatCode>#,##0</c:formatCode>
                <c:ptCount val="18"/>
                <c:pt idx="0">
                  <c:v>1.76176286176395E6</c:v>
                </c:pt>
                <c:pt idx="1">
                  <c:v>1.85504E6</c:v>
                </c:pt>
                <c:pt idx="2">
                  <c:v>1.49253736827957E6</c:v>
                </c:pt>
                <c:pt idx="3">
                  <c:v>1.37694333333333E6</c:v>
                </c:pt>
                <c:pt idx="4">
                  <c:v>1.32209E6</c:v>
                </c:pt>
                <c:pt idx="5">
                  <c:v>1.28780666666667E6</c:v>
                </c:pt>
                <c:pt idx="6">
                  <c:v>1.20772111587942E6</c:v>
                </c:pt>
                <c:pt idx="7">
                  <c:v>1.19991666666667E6</c:v>
                </c:pt>
                <c:pt idx="8">
                  <c:v>1.1549244328853E6</c:v>
                </c:pt>
                <c:pt idx="9">
                  <c:v>1.03722666666667E6</c:v>
                </c:pt>
                <c:pt idx="10">
                  <c:v>1.11785460703405E6</c:v>
                </c:pt>
                <c:pt idx="11">
                  <c:v>1.05536365591398E6</c:v>
                </c:pt>
                <c:pt idx="12">
                  <c:v>1.00335349721582E6</c:v>
                </c:pt>
                <c:pt idx="13">
                  <c:v>999183.2258064517</c:v>
                </c:pt>
                <c:pt idx="14">
                  <c:v>944925.7956989246</c:v>
                </c:pt>
                <c:pt idx="15">
                  <c:v>1.01646775645161E6</c:v>
                </c:pt>
                <c:pt idx="16">
                  <c:v>1.11487645948386E6</c:v>
                </c:pt>
                <c:pt idx="17">
                  <c:v>1.10010290322581E6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02-417C-9DD2-899219B6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957243280"/>
        <c:axId val="-1957082592"/>
      </c:barChart>
      <c:catAx>
        <c:axId val="-195724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957082592"/>
        <c:crosses val="autoZero"/>
        <c:auto val="1"/>
        <c:lblAlgn val="ctr"/>
        <c:lblOffset val="100"/>
        <c:noMultiLvlLbl val="0"/>
      </c:catAx>
      <c:valAx>
        <c:axId val="-1957082592"/>
        <c:scaling>
          <c:orientation val="minMax"/>
          <c:max val="3.0E6"/>
        </c:scaling>
        <c:delete val="0"/>
        <c:axPos val="r"/>
        <c:majorGridlines>
          <c:spPr>
            <a:ln w="3175"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Gallons</a:t>
                </a:r>
              </a:p>
            </c:rich>
          </c:tx>
          <c:layout>
            <c:manualLayout>
              <c:xMode val="edge"/>
              <c:yMode val="edge"/>
              <c:x val="0.882908656250206"/>
              <c:y val="0.46791938294672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9572432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1.0" l="0.750000000000003" r="0.750000000000003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Average Gallons per Day</a:t>
            </a:r>
          </a:p>
          <a:p>
            <a:pPr>
              <a:defRPr sz="1800">
                <a:solidFill>
                  <a:srgbClr val="33006F"/>
                </a:solidFill>
                <a:latin typeface="Encode Sans Compressed" panose="02000000000000000000" pitchFamily="2" charset="0"/>
              </a:defRPr>
            </a:pPr>
            <a:r>
              <a:rPr lang="en-US" sz="1800">
                <a:solidFill>
                  <a:srgbClr val="33006F"/>
                </a:solidFill>
                <a:latin typeface="Encode Sans Compressed" panose="02000000000000000000" pitchFamily="2" charset="0"/>
              </a:rPr>
              <a:t>By Month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14949129411"/>
          <c:y val="0.181395561165702"/>
          <c:w val="0.827205452775076"/>
          <c:h val="0.6620377853255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25400">
              <a:noFill/>
            </a:ln>
          </c:spPr>
          <c:invertIfNegative val="0"/>
          <c:trendline>
            <c:spPr>
              <a:ln w="19050">
                <a:solidFill>
                  <a:schemeClr val="accent4">
                    <a:lumMod val="50000"/>
                  </a:schemeClr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Water!$C$49:$HJ$49</c:f>
              <c:numCache>
                <c:formatCode>General</c:formatCode>
                <c:ptCount val="216"/>
                <c:pt idx="0">
                  <c:v>1999.0</c:v>
                </c:pt>
                <c:pt idx="6">
                  <c:v>2000.0</c:v>
                </c:pt>
                <c:pt idx="18">
                  <c:v>2001.0</c:v>
                </c:pt>
                <c:pt idx="30">
                  <c:v>2002.0</c:v>
                </c:pt>
                <c:pt idx="42">
                  <c:v>2003.0</c:v>
                </c:pt>
                <c:pt idx="54">
                  <c:v>2004.0</c:v>
                </c:pt>
                <c:pt idx="66">
                  <c:v>2005.0</c:v>
                </c:pt>
                <c:pt idx="78">
                  <c:v>2006.0</c:v>
                </c:pt>
                <c:pt idx="90">
                  <c:v>2007.0</c:v>
                </c:pt>
                <c:pt idx="102">
                  <c:v>2008.0</c:v>
                </c:pt>
                <c:pt idx="114">
                  <c:v>2009.0</c:v>
                </c:pt>
                <c:pt idx="126">
                  <c:v>2010.0</c:v>
                </c:pt>
                <c:pt idx="138">
                  <c:v>2011.0</c:v>
                </c:pt>
                <c:pt idx="150">
                  <c:v>2012.0</c:v>
                </c:pt>
                <c:pt idx="162">
                  <c:v>2013.0</c:v>
                </c:pt>
                <c:pt idx="174">
                  <c:v>2014.0</c:v>
                </c:pt>
                <c:pt idx="186">
                  <c:v>2015.0</c:v>
                </c:pt>
                <c:pt idx="198">
                  <c:v>2016.0</c:v>
                </c:pt>
                <c:pt idx="210">
                  <c:v>2017.0</c:v>
                </c:pt>
              </c:numCache>
            </c:numRef>
          </c:cat>
          <c:val>
            <c:numRef>
              <c:f>Water!$C$52:$HJ$52</c:f>
              <c:numCache>
                <c:formatCode>_(* #,##0_);_(* \(#,##0\);_(* "-"??_);_(@_)</c:formatCode>
                <c:ptCount val="216"/>
                <c:pt idx="0">
                  <c:v>2.08305967741935E6</c:v>
                </c:pt>
                <c:pt idx="1">
                  <c:v>2.19364316129032E6</c:v>
                </c:pt>
                <c:pt idx="2">
                  <c:v>2.2063963E6</c:v>
                </c:pt>
                <c:pt idx="3">
                  <c:v>1.53936258064516E6</c:v>
                </c:pt>
                <c:pt idx="4">
                  <c:v>1.69979416666667E6</c:v>
                </c:pt>
                <c:pt idx="5">
                  <c:v>1.44184832258065E6</c:v>
                </c:pt>
                <c:pt idx="6">
                  <c:v>1.38160716129032E6</c:v>
                </c:pt>
                <c:pt idx="7">
                  <c:v>1.67132521428571E6</c:v>
                </c:pt>
                <c:pt idx="8">
                  <c:v>1.60532612903226E6</c:v>
                </c:pt>
                <c:pt idx="9">
                  <c:v>1.55039846666667E6</c:v>
                </c:pt>
                <c:pt idx="10">
                  <c:v>2.05547316129032E6</c:v>
                </c:pt>
                <c:pt idx="11">
                  <c:v>1.71292E6</c:v>
                </c:pt>
                <c:pt idx="12">
                  <c:v>2.27392E6</c:v>
                </c:pt>
                <c:pt idx="13">
                  <c:v>2.53572E6</c:v>
                </c:pt>
                <c:pt idx="14">
                  <c:v>2.04952E6</c:v>
                </c:pt>
                <c:pt idx="15">
                  <c:v>2.0944E6</c:v>
                </c:pt>
                <c:pt idx="16">
                  <c:v>1.55584E6</c:v>
                </c:pt>
                <c:pt idx="17">
                  <c:v>1.62316E6</c:v>
                </c:pt>
                <c:pt idx="18">
                  <c:v>1.61568E6</c:v>
                </c:pt>
                <c:pt idx="19">
                  <c:v>1.57828E6</c:v>
                </c:pt>
                <c:pt idx="20">
                  <c:v>1.9074E6</c:v>
                </c:pt>
                <c:pt idx="21">
                  <c:v>1.55584E6</c:v>
                </c:pt>
                <c:pt idx="22">
                  <c:v>1.65308E6</c:v>
                </c:pt>
                <c:pt idx="23">
                  <c:v>1.81764E6</c:v>
                </c:pt>
                <c:pt idx="24">
                  <c:v>1.88080841935484E6</c:v>
                </c:pt>
                <c:pt idx="25">
                  <c:v>1.9074E6</c:v>
                </c:pt>
                <c:pt idx="26">
                  <c:v>1.65308E6</c:v>
                </c:pt>
                <c:pt idx="27">
                  <c:v>1.45112E6</c:v>
                </c:pt>
                <c:pt idx="28">
                  <c:v>1.50348E6</c:v>
                </c:pt>
                <c:pt idx="29">
                  <c:v>1.35388E6</c:v>
                </c:pt>
                <c:pt idx="30">
                  <c:v>1.14444E6</c:v>
                </c:pt>
                <c:pt idx="31">
                  <c:v>1.39128E6</c:v>
                </c:pt>
                <c:pt idx="32">
                  <c:v>1.36884E6</c:v>
                </c:pt>
                <c:pt idx="33">
                  <c:v>1.33892E6</c:v>
                </c:pt>
                <c:pt idx="34">
                  <c:v>1.4212E6</c:v>
                </c:pt>
                <c:pt idx="35">
                  <c:v>1.496E6</c:v>
                </c:pt>
                <c:pt idx="36">
                  <c:v>1.6082E6</c:v>
                </c:pt>
                <c:pt idx="37">
                  <c:v>1.7578E6</c:v>
                </c:pt>
                <c:pt idx="38">
                  <c:v>1.63812E6</c:v>
                </c:pt>
                <c:pt idx="39">
                  <c:v>1.51096E6</c:v>
                </c:pt>
                <c:pt idx="40">
                  <c:v>1.39128E6</c:v>
                </c:pt>
                <c:pt idx="41">
                  <c:v>1.13696E6</c:v>
                </c:pt>
                <c:pt idx="42">
                  <c:v>1.14444E6</c:v>
                </c:pt>
                <c:pt idx="43">
                  <c:v>1.25664E6</c:v>
                </c:pt>
                <c:pt idx="44">
                  <c:v>1.21924E6</c:v>
                </c:pt>
                <c:pt idx="45">
                  <c:v>1.122E6</c:v>
                </c:pt>
                <c:pt idx="46">
                  <c:v>1.29404E6</c:v>
                </c:pt>
                <c:pt idx="47">
                  <c:v>1.44364E6</c:v>
                </c:pt>
                <c:pt idx="48">
                  <c:v>1.28656E6</c:v>
                </c:pt>
                <c:pt idx="49">
                  <c:v>1.6456E6</c:v>
                </c:pt>
                <c:pt idx="50">
                  <c:v>1.70544E6</c:v>
                </c:pt>
                <c:pt idx="51">
                  <c:v>1.62316E6</c:v>
                </c:pt>
                <c:pt idx="52">
                  <c:v>1.39128E6</c:v>
                </c:pt>
                <c:pt idx="53">
                  <c:v>1.14444E6</c:v>
                </c:pt>
                <c:pt idx="54">
                  <c:v>1.01728E6</c:v>
                </c:pt>
                <c:pt idx="55">
                  <c:v>1.03972E6</c:v>
                </c:pt>
                <c:pt idx="56">
                  <c:v>1.10704E6</c:v>
                </c:pt>
                <c:pt idx="57">
                  <c:v>1.11452E6</c:v>
                </c:pt>
                <c:pt idx="58">
                  <c:v>1.44364E6</c:v>
                </c:pt>
                <c:pt idx="59">
                  <c:v>1.3464E6</c:v>
                </c:pt>
                <c:pt idx="60">
                  <c:v>1.56332E6</c:v>
                </c:pt>
                <c:pt idx="61">
                  <c:v>1.56332E6</c:v>
                </c:pt>
                <c:pt idx="62">
                  <c:v>1.5708E6</c:v>
                </c:pt>
                <c:pt idx="63">
                  <c:v>1.39128E6</c:v>
                </c:pt>
                <c:pt idx="64">
                  <c:v>1.18932E6</c:v>
                </c:pt>
                <c:pt idx="65">
                  <c:v>1.1594E6</c:v>
                </c:pt>
                <c:pt idx="66">
                  <c:v>1.03224E6</c:v>
                </c:pt>
                <c:pt idx="67">
                  <c:v>1.18932E6</c:v>
                </c:pt>
                <c:pt idx="68">
                  <c:v>1.06964E6</c:v>
                </c:pt>
                <c:pt idx="69">
                  <c:v>1.14444E6</c:v>
                </c:pt>
                <c:pt idx="70">
                  <c:v>1.02476E6</c:v>
                </c:pt>
                <c:pt idx="71">
                  <c:v>1.55584E6</c:v>
                </c:pt>
                <c:pt idx="72">
                  <c:v>1.33892E6</c:v>
                </c:pt>
                <c:pt idx="73">
                  <c:v>1.5334E6</c:v>
                </c:pt>
                <c:pt idx="74">
                  <c:v>1.4212E6</c:v>
                </c:pt>
                <c:pt idx="75">
                  <c:v>1.35388E6</c:v>
                </c:pt>
                <c:pt idx="76">
                  <c:v>1.26412E6</c:v>
                </c:pt>
                <c:pt idx="77">
                  <c:v>1.06216E6</c:v>
                </c:pt>
                <c:pt idx="78">
                  <c:v>918712.1935483871</c:v>
                </c:pt>
                <c:pt idx="79">
                  <c:v>1.10315553571429E6</c:v>
                </c:pt>
                <c:pt idx="80">
                  <c:v>1.0537574516129E6</c:v>
                </c:pt>
                <c:pt idx="81">
                  <c:v>1.0804385E6</c:v>
                </c:pt>
                <c:pt idx="82">
                  <c:v>1.14846370967742E6</c:v>
                </c:pt>
                <c:pt idx="83">
                  <c:v>1.214446E6</c:v>
                </c:pt>
                <c:pt idx="84">
                  <c:v>1.43616E6</c:v>
                </c:pt>
                <c:pt idx="85">
                  <c:v>1.7952E6</c:v>
                </c:pt>
                <c:pt idx="86">
                  <c:v>1.4586E6</c:v>
                </c:pt>
                <c:pt idx="87">
                  <c:v>1.22672E6</c:v>
                </c:pt>
                <c:pt idx="88">
                  <c:v>1.15192E6</c:v>
                </c:pt>
                <c:pt idx="89">
                  <c:v>1.03224E6</c:v>
                </c:pt>
                <c:pt idx="90">
                  <c:v>897600.0</c:v>
                </c:pt>
                <c:pt idx="91">
                  <c:v>1.01728E6</c:v>
                </c:pt>
                <c:pt idx="92">
                  <c:v>994840.0</c:v>
                </c:pt>
                <c:pt idx="93">
                  <c:v>1.01728E6</c:v>
                </c:pt>
                <c:pt idx="94">
                  <c:v>1.06964E6</c:v>
                </c:pt>
                <c:pt idx="95">
                  <c:v>1.30152E6</c:v>
                </c:pt>
                <c:pt idx="96">
                  <c:v>1.45112E6</c:v>
                </c:pt>
                <c:pt idx="97">
                  <c:v>1.5334E6</c:v>
                </c:pt>
                <c:pt idx="98">
                  <c:v>1.33144E6</c:v>
                </c:pt>
                <c:pt idx="99">
                  <c:v>1.09208E6</c:v>
                </c:pt>
                <c:pt idx="100">
                  <c:v>1.1594E6</c:v>
                </c:pt>
                <c:pt idx="101">
                  <c:v>1.05468E6</c:v>
                </c:pt>
                <c:pt idx="102">
                  <c:v>867680.0</c:v>
                </c:pt>
                <c:pt idx="103">
                  <c:v>1.0125315E6</c:v>
                </c:pt>
                <c:pt idx="104">
                  <c:v>951152.1290322581</c:v>
                </c:pt>
                <c:pt idx="105">
                  <c:v>978536.8</c:v>
                </c:pt>
                <c:pt idx="106">
                  <c:v>1.18834403225806E6</c:v>
                </c:pt>
                <c:pt idx="107">
                  <c:v>1.23872873333333E6</c:v>
                </c:pt>
                <c:pt idx="108">
                  <c:v>1.12948E6</c:v>
                </c:pt>
                <c:pt idx="109">
                  <c:v>1.28656E6</c:v>
                </c:pt>
                <c:pt idx="110">
                  <c:v>1.13696E6</c:v>
                </c:pt>
                <c:pt idx="111">
                  <c:v>1.15192E6</c:v>
                </c:pt>
                <c:pt idx="112">
                  <c:v>972400.0</c:v>
                </c:pt>
                <c:pt idx="113">
                  <c:v>890120.0</c:v>
                </c:pt>
                <c:pt idx="114">
                  <c:v>762960.0</c:v>
                </c:pt>
                <c:pt idx="115">
                  <c:v>957440.0</c:v>
                </c:pt>
                <c:pt idx="116">
                  <c:v>942480.0</c:v>
                </c:pt>
                <c:pt idx="117">
                  <c:v>927520.0</c:v>
                </c:pt>
                <c:pt idx="118">
                  <c:v>1.03972E6</c:v>
                </c:pt>
                <c:pt idx="119">
                  <c:v>1.24916E6</c:v>
                </c:pt>
                <c:pt idx="120">
                  <c:v>1.32396E6</c:v>
                </c:pt>
                <c:pt idx="121">
                  <c:v>1.51096E6</c:v>
                </c:pt>
                <c:pt idx="122">
                  <c:v>1.40624E6</c:v>
                </c:pt>
                <c:pt idx="123">
                  <c:v>1.11452E6</c:v>
                </c:pt>
                <c:pt idx="124">
                  <c:v>1.10704E6</c:v>
                </c:pt>
                <c:pt idx="125">
                  <c:v>1.12948E6</c:v>
                </c:pt>
                <c:pt idx="126">
                  <c:v>777920.0</c:v>
                </c:pt>
                <c:pt idx="127">
                  <c:v>947745.25</c:v>
                </c:pt>
                <c:pt idx="128">
                  <c:v>961719.1612903225</c:v>
                </c:pt>
                <c:pt idx="129">
                  <c:v>975173.8333333333</c:v>
                </c:pt>
                <c:pt idx="130">
                  <c:v>839375.8064516128</c:v>
                </c:pt>
                <c:pt idx="131">
                  <c:v>1.32012123333333E6</c:v>
                </c:pt>
                <c:pt idx="132">
                  <c:v>1.13696E6</c:v>
                </c:pt>
                <c:pt idx="133">
                  <c:v>1.35388E6</c:v>
                </c:pt>
                <c:pt idx="134">
                  <c:v>1.0846E6</c:v>
                </c:pt>
                <c:pt idx="135">
                  <c:v>1.11452E6</c:v>
                </c:pt>
                <c:pt idx="136">
                  <c:v>1.0098E6</c:v>
                </c:pt>
                <c:pt idx="137">
                  <c:v>957440.0</c:v>
                </c:pt>
                <c:pt idx="138">
                  <c:v>800360.0</c:v>
                </c:pt>
                <c:pt idx="139">
                  <c:v>1.09208E6</c:v>
                </c:pt>
                <c:pt idx="140">
                  <c:v>979880.0</c:v>
                </c:pt>
                <c:pt idx="141">
                  <c:v>919316.1290322581</c:v>
                </c:pt>
                <c:pt idx="142">
                  <c:v>1.13696E6</c:v>
                </c:pt>
                <c:pt idx="143">
                  <c:v>1.07856774193548E6</c:v>
                </c:pt>
                <c:pt idx="144">
                  <c:v>1.15192E6</c:v>
                </c:pt>
                <c:pt idx="145">
                  <c:v>1.39128E6</c:v>
                </c:pt>
                <c:pt idx="146">
                  <c:v>1.28656E6</c:v>
                </c:pt>
                <c:pt idx="147">
                  <c:v>1.06964E6</c:v>
                </c:pt>
                <c:pt idx="148">
                  <c:v>1.03224E6</c:v>
                </c:pt>
                <c:pt idx="149">
                  <c:v>748000.0</c:v>
                </c:pt>
                <c:pt idx="150">
                  <c:v>740520.0</c:v>
                </c:pt>
                <c:pt idx="151">
                  <c:v>898004.6117511522</c:v>
                </c:pt>
                <c:pt idx="152">
                  <c:v>866524.0</c:v>
                </c:pt>
                <c:pt idx="153">
                  <c:v>805719.677419355</c:v>
                </c:pt>
                <c:pt idx="154">
                  <c:v>1.012979E6</c:v>
                </c:pt>
                <c:pt idx="155">
                  <c:v>1.03685467741935E6</c:v>
                </c:pt>
                <c:pt idx="156">
                  <c:v>1.122E6</c:v>
                </c:pt>
                <c:pt idx="157">
                  <c:v>1.45112E6</c:v>
                </c:pt>
                <c:pt idx="158">
                  <c:v>1.2342E6</c:v>
                </c:pt>
                <c:pt idx="159">
                  <c:v>1.1968E6</c:v>
                </c:pt>
                <c:pt idx="160">
                  <c:v>942480.0</c:v>
                </c:pt>
                <c:pt idx="161">
                  <c:v>837760.0</c:v>
                </c:pt>
                <c:pt idx="162">
                  <c:v>680680.0</c:v>
                </c:pt>
                <c:pt idx="163">
                  <c:v>875160.0</c:v>
                </c:pt>
                <c:pt idx="164">
                  <c:v>875160.0</c:v>
                </c:pt>
                <c:pt idx="165">
                  <c:v>752825.8064516128</c:v>
                </c:pt>
                <c:pt idx="166">
                  <c:v>972400.0</c:v>
                </c:pt>
                <c:pt idx="167">
                  <c:v>1.0846E6</c:v>
                </c:pt>
                <c:pt idx="168">
                  <c:v>1.17436E6</c:v>
                </c:pt>
                <c:pt idx="169">
                  <c:v>1.24168E6</c:v>
                </c:pt>
                <c:pt idx="170">
                  <c:v>1.14444E6</c:v>
                </c:pt>
                <c:pt idx="171">
                  <c:v>987360.0</c:v>
                </c:pt>
                <c:pt idx="172">
                  <c:v>912560.0</c:v>
                </c:pt>
                <c:pt idx="173">
                  <c:v>807840.0</c:v>
                </c:pt>
                <c:pt idx="174">
                  <c:v>665720.0</c:v>
                </c:pt>
                <c:pt idx="175">
                  <c:v>827341.0</c:v>
                </c:pt>
                <c:pt idx="176">
                  <c:v>827106.0</c:v>
                </c:pt>
                <c:pt idx="177">
                  <c:v>742463.0</c:v>
                </c:pt>
                <c:pt idx="178">
                  <c:v>921589.0</c:v>
                </c:pt>
                <c:pt idx="179">
                  <c:v>1.147621E6</c:v>
                </c:pt>
                <c:pt idx="180">
                  <c:v>1.170725E6</c:v>
                </c:pt>
                <c:pt idx="181">
                  <c:v>1.236586E6</c:v>
                </c:pt>
                <c:pt idx="182">
                  <c:v>1.220152E6</c:v>
                </c:pt>
                <c:pt idx="183">
                  <c:v>1.10704E6</c:v>
                </c:pt>
                <c:pt idx="184">
                  <c:v>935000.0</c:v>
                </c:pt>
                <c:pt idx="185">
                  <c:v>875160.0</c:v>
                </c:pt>
                <c:pt idx="186">
                  <c:v>748000.0</c:v>
                </c:pt>
                <c:pt idx="187">
                  <c:v>718080.0</c:v>
                </c:pt>
                <c:pt idx="188">
                  <c:v>837760.0</c:v>
                </c:pt>
                <c:pt idx="189">
                  <c:v>984464.5161290322</c:v>
                </c:pt>
                <c:pt idx="190">
                  <c:v>1.0472E6</c:v>
                </c:pt>
                <c:pt idx="191">
                  <c:v>1.31744516129032E6</c:v>
                </c:pt>
                <c:pt idx="192">
                  <c:v>1.37632E6</c:v>
                </c:pt>
                <c:pt idx="193">
                  <c:v>1.60072E6</c:v>
                </c:pt>
                <c:pt idx="194">
                  <c:v>1.26412E6</c:v>
                </c:pt>
                <c:pt idx="195">
                  <c:v>1.09208E6</c:v>
                </c:pt>
                <c:pt idx="196">
                  <c:v>1.00232E6</c:v>
                </c:pt>
                <c:pt idx="197">
                  <c:v>890120.0</c:v>
                </c:pt>
                <c:pt idx="198">
                  <c:v>785400.0</c:v>
                </c:pt>
                <c:pt idx="199">
                  <c:v>921910.0</c:v>
                </c:pt>
                <c:pt idx="200">
                  <c:v>1.0098E6</c:v>
                </c:pt>
                <c:pt idx="201">
                  <c:v>977225.8064516128</c:v>
                </c:pt>
                <c:pt idx="202">
                  <c:v>1.26254719642857E6</c:v>
                </c:pt>
                <c:pt idx="203">
                  <c:v>1.19595451092612E6</c:v>
                </c:pt>
                <c:pt idx="204">
                  <c:v>1.329445E6</c:v>
                </c:pt>
                <c:pt idx="205">
                  <c:v>1.422197E6</c:v>
                </c:pt>
                <c:pt idx="206">
                  <c:v>1.36136E6</c:v>
                </c:pt>
                <c:pt idx="207">
                  <c:v>1.244422E6</c:v>
                </c:pt>
                <c:pt idx="208" formatCode="#,##0">
                  <c:v>1.24168E6</c:v>
                </c:pt>
                <c:pt idx="209" formatCode="General">
                  <c:v>1.1594E6</c:v>
                </c:pt>
                <c:pt idx="210">
                  <c:v>822800.0</c:v>
                </c:pt>
                <c:pt idx="211">
                  <c:v>878296.7741935484</c:v>
                </c:pt>
                <c:pt idx="212">
                  <c:v>1.00232E6</c:v>
                </c:pt>
                <c:pt idx="213">
                  <c:v>897600.0</c:v>
                </c:pt>
                <c:pt idx="214">
                  <c:v>1.0098E6</c:v>
                </c:pt>
                <c:pt idx="215">
                  <c:v>1.19438709677419E6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C-4C05-8C67-C7F4618F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960546736"/>
        <c:axId val="-1956594352"/>
      </c:barChart>
      <c:catAx>
        <c:axId val="-196054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2700000"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956594352"/>
        <c:crosses val="autoZero"/>
        <c:auto val="1"/>
        <c:lblAlgn val="ctr"/>
        <c:lblOffset val="100"/>
        <c:tickLblSkip val="3"/>
        <c:noMultiLvlLbl val="0"/>
      </c:catAx>
      <c:valAx>
        <c:axId val="-19565943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Gallons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solidFill>
                  <a:srgbClr val="33006F"/>
                </a:solidFill>
              </a:defRPr>
            </a:pPr>
            <a:endParaRPr lang="en-US"/>
          </a:p>
        </c:txPr>
        <c:crossAx val="-1960546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n-US"/>
    </a:p>
  </c:txPr>
  <c:printSettings>
    <c:headerFooter/>
    <c:pageMargins b="1.0" l="0.750000000000003" r="0.750000000000003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865274</xdr:colOff>
      <xdr:row>3</xdr:row>
      <xdr:rowOff>120858</xdr:rowOff>
    </xdr:from>
    <xdr:to>
      <xdr:col>11</xdr:col>
      <xdr:colOff>976923</xdr:colOff>
      <xdr:row>26</xdr:row>
      <xdr:rowOff>181428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125201</xdr:colOff>
      <xdr:row>3</xdr:row>
      <xdr:rowOff>13957</xdr:rowOff>
    </xdr:from>
    <xdr:to>
      <xdr:col>23</xdr:col>
      <xdr:colOff>11949</xdr:colOff>
      <xdr:row>26</xdr:row>
      <xdr:rowOff>143301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0.37336</cdr:x>
      <cdr:y>0.12459</cdr:y>
    </cdr:from>
    <cdr:to>
      <cdr:x>0.62635</cdr:x>
      <cdr:y>0.4736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58173" y1="50857" x2="58173" y2="50857"/>
                      <a14:foregroundMark x1="46154" y1="47429" x2="46154" y2="47429"/>
                      <a14:foregroundMark x1="50000" y1="57714" x2="50000" y2="5771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55850" y="479425"/>
          <a:ext cx="1596281" cy="13430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0.09728</cdr:x>
      <cdr:y>0.57426</cdr:y>
    </cdr:from>
    <cdr:to>
      <cdr:x>0.77508</cdr:x>
      <cdr:y>0.57426</cdr:y>
    </cdr:to>
    <cdr:sp macro="" textlink="">
      <cdr:nvSpPr>
        <cdr:cNvPr id="4" name="Straight Connector 3"/>
        <cdr:cNvSpPr/>
      </cdr:nvSpPr>
      <cdr:spPr>
        <a:xfrm xmlns:a="http://schemas.openxmlformats.org/drawingml/2006/main" rot="10800000" flipV="1">
          <a:off x="613833" y="2209800"/>
          <a:ext cx="42767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B0082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0.09728</cdr:x>
      <cdr:y>0.57426</cdr:y>
    </cdr:from>
    <cdr:to>
      <cdr:x>0.77508</cdr:x>
      <cdr:y>0.57426</cdr:y>
    </cdr:to>
    <cdr:sp macro="" textlink="">
      <cdr:nvSpPr>
        <cdr:cNvPr id="2" name="Straight Connector 3"/>
        <cdr:cNvSpPr/>
      </cdr:nvSpPr>
      <cdr:spPr>
        <a:xfrm xmlns:a="http://schemas.openxmlformats.org/drawingml/2006/main" rot="10800000" flipV="1">
          <a:off x="613833" y="2209800"/>
          <a:ext cx="42767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B0082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0.09728</cdr:x>
      <cdr:y>0.57426</cdr:y>
    </cdr:from>
    <cdr:to>
      <cdr:x>0.77508</cdr:x>
      <cdr:y>0.57426</cdr:y>
    </cdr:to>
    <cdr:sp macro="" textlink="">
      <cdr:nvSpPr>
        <cdr:cNvPr id="8" name="Straight Connector 3"/>
        <cdr:cNvSpPr/>
      </cdr:nvSpPr>
      <cdr:spPr>
        <a:xfrm xmlns:a="http://schemas.openxmlformats.org/drawingml/2006/main" rot="10800000" flipV="1">
          <a:off x="613833" y="2209800"/>
          <a:ext cx="427672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B0082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0.10314</cdr:x>
      <cdr:y>0.57732</cdr:y>
    </cdr:from>
    <cdr:to>
      <cdr:x>0.78094</cdr:x>
      <cdr:y>0.57732</cdr:y>
    </cdr:to>
    <cdr:sp macro="" textlink="">
      <cdr:nvSpPr>
        <cdr:cNvPr id="11" name="Straight Connector 3"/>
        <cdr:cNvSpPr/>
      </cdr:nvSpPr>
      <cdr:spPr>
        <a:xfrm xmlns:a="http://schemas.openxmlformats.org/drawingml/2006/main" rot="10800000" flipV="1">
          <a:off x="983095" y="2629375"/>
          <a:ext cx="646077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4B0082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0.52062</cdr:x>
      <cdr:y>0.3967</cdr:y>
    </cdr:from>
    <cdr:to>
      <cdr:x>0.74134</cdr:x>
      <cdr:y>0.50992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4311528" y="1523396"/>
          <a:ext cx="1827884" cy="434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rgbClr val="4B0082"/>
              </a:solidFill>
              <a:latin typeface="Trebuchet MS" pitchFamily="34" charset="0"/>
            </a:rPr>
            <a:t>Target: 1,176,000</a:t>
          </a:r>
        </a:p>
        <a:p xmlns:a="http://schemas.openxmlformats.org/drawingml/2006/main">
          <a:r>
            <a:rPr lang="en-US" sz="1000" b="1">
              <a:solidFill>
                <a:schemeClr val="tx2">
                  <a:lumMod val="75000"/>
                </a:schemeClr>
              </a:solidFill>
              <a:latin typeface="Trebuchet MS" pitchFamily="34" charset="0"/>
            </a:rPr>
            <a:t>Actual:</a:t>
          </a:r>
          <a:r>
            <a:rPr lang="en-US" sz="1000" b="1" baseline="0">
              <a:solidFill>
                <a:schemeClr val="tx2">
                  <a:lumMod val="75000"/>
                </a:schemeClr>
              </a:solidFill>
              <a:latin typeface="Trebuchet MS" pitchFamily="34" charset="0"/>
            </a:rPr>
            <a:t> 1,114,876</a:t>
          </a:r>
          <a:endParaRPr lang="en-US" sz="1000" b="1">
            <a:solidFill>
              <a:schemeClr val="tx2">
                <a:lumMod val="75000"/>
              </a:schemeClr>
            </a:solidFill>
            <a:latin typeface="Trebuchet MS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0.41273</cdr:x>
      <cdr:y>0.12161</cdr:y>
    </cdr:from>
    <cdr:to>
      <cdr:x>0.59555</cdr:x>
      <cdr:y>0.4315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>
                      <a14:foregroundMark x1="58173" y1="50857" x2="58173" y2="50857"/>
                      <a14:foregroundMark x1="46154" y1="47429" x2="46154" y2="47429"/>
                      <a14:foregroundMark x1="50000" y1="57714" x2="50000" y2="5771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670329" y="527327"/>
          <a:ext cx="2068737" cy="1343748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>
        <row r="10">
          <cell r="D10">
            <v>0.62150403977625857</v>
          </cell>
        </row>
      </sheetData>
      <sheetData sheetId="2">
        <row r="4">
          <cell r="C4">
            <v>3.6640912818506139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 refreshError="1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 refreshError="1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J197"/>
  <sheetViews>
    <sheetView tabSelected="1" zoomScale="91" zoomScaleNormal="91" zoomScalePageLayoutView="91" workbookViewId="0">
      <selection activeCell="A46" sqref="A46"/>
    </sheetView>
  </sheetViews>
  <sheetFormatPr baseColWidth="10" defaultColWidth="7.33203125" defaultRowHeight="15" x14ac:dyDescent="0.2"/>
  <cols>
    <col min="1" max="2" width="13.6640625" customWidth="1"/>
    <col min="3" max="14" width="13.6640625" style="3" customWidth="1"/>
    <col min="15" max="15" width="13.6640625" style="2" customWidth="1"/>
    <col min="16" max="16" width="13.6640625" style="1" customWidth="1"/>
    <col min="17" max="212" width="13.6640625" customWidth="1"/>
    <col min="213" max="213" width="13.33203125" bestFit="1" customWidth="1"/>
    <col min="214" max="218" width="17.1640625" bestFit="1" customWidth="1"/>
  </cols>
  <sheetData>
    <row r="1" spans="1:16" s="39" customFormat="1" ht="27" customHeight="1" x14ac:dyDescent="0.3">
      <c r="A1" s="45" t="s">
        <v>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8"/>
    </row>
    <row r="2" spans="1:16" s="39" customFormat="1" ht="23" x14ac:dyDescent="0.25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8"/>
    </row>
    <row r="25" spans="1:31" x14ac:dyDescent="0.2">
      <c r="A25" s="10" t="s">
        <v>28</v>
      </c>
    </row>
    <row r="26" spans="1:31" x14ac:dyDescent="0.2">
      <c r="A26" s="10" t="s">
        <v>27</v>
      </c>
    </row>
    <row r="28" spans="1:31" x14ac:dyDescent="0.2">
      <c r="Q28" s="10" t="s">
        <v>30</v>
      </c>
    </row>
    <row r="29" spans="1:31" s="22" customFormat="1" ht="14" x14ac:dyDescent="0.2">
      <c r="A29" s="25" t="s">
        <v>25</v>
      </c>
      <c r="B29" s="26" t="s">
        <v>24</v>
      </c>
      <c r="C29" s="27" t="s">
        <v>23</v>
      </c>
      <c r="D29" s="27" t="s">
        <v>22</v>
      </c>
      <c r="E29" s="27" t="s">
        <v>21</v>
      </c>
      <c r="F29" s="27" t="s">
        <v>20</v>
      </c>
      <c r="G29" s="27" t="s">
        <v>19</v>
      </c>
      <c r="H29" s="27" t="s">
        <v>18</v>
      </c>
      <c r="I29" s="28" t="s">
        <v>17</v>
      </c>
      <c r="J29" s="27" t="s">
        <v>16</v>
      </c>
      <c r="K29" s="27" t="s">
        <v>15</v>
      </c>
      <c r="L29" s="27" t="s">
        <v>14</v>
      </c>
      <c r="M29" s="27" t="s">
        <v>11</v>
      </c>
      <c r="N29" s="27" t="s">
        <v>13</v>
      </c>
      <c r="O29" s="29" t="s">
        <v>26</v>
      </c>
      <c r="P29" s="30"/>
      <c r="Q29" s="25" t="s">
        <v>25</v>
      </c>
      <c r="R29" s="26" t="s">
        <v>24</v>
      </c>
      <c r="S29" s="27" t="s">
        <v>23</v>
      </c>
      <c r="T29" s="27" t="s">
        <v>22</v>
      </c>
      <c r="U29" s="27" t="s">
        <v>21</v>
      </c>
      <c r="V29" s="27" t="s">
        <v>20</v>
      </c>
      <c r="W29" s="27" t="s">
        <v>19</v>
      </c>
      <c r="X29" s="27" t="s">
        <v>18</v>
      </c>
      <c r="Y29" s="28" t="s">
        <v>17</v>
      </c>
      <c r="Z29" s="27" t="s">
        <v>16</v>
      </c>
      <c r="AA29" s="27" t="s">
        <v>15</v>
      </c>
      <c r="AB29" s="27" t="s">
        <v>14</v>
      </c>
      <c r="AC29" s="27" t="s">
        <v>11</v>
      </c>
      <c r="AD29" s="27" t="s">
        <v>13</v>
      </c>
      <c r="AE29" s="29" t="s">
        <v>12</v>
      </c>
    </row>
    <row r="30" spans="1:31" s="13" customFormat="1" ht="14" x14ac:dyDescent="0.2">
      <c r="A30" s="31">
        <v>2000</v>
      </c>
      <c r="B30" s="32" t="s">
        <v>10</v>
      </c>
      <c r="C30" s="20">
        <v>64574850</v>
      </c>
      <c r="D30" s="20">
        <v>68002938</v>
      </c>
      <c r="E30" s="20">
        <v>66191889</v>
      </c>
      <c r="F30" s="20">
        <v>47720240</v>
      </c>
      <c r="G30" s="20">
        <v>50993825</v>
      </c>
      <c r="H30" s="20">
        <v>44697298</v>
      </c>
      <c r="I30" s="20">
        <v>42829822</v>
      </c>
      <c r="J30" s="20">
        <v>46797106</v>
      </c>
      <c r="K30" s="20">
        <v>49765110</v>
      </c>
      <c r="L30" s="20">
        <v>46511954</v>
      </c>
      <c r="M30" s="20">
        <v>63719668</v>
      </c>
      <c r="N30" s="20">
        <v>51387600</v>
      </c>
      <c r="O30" s="33">
        <f t="shared" ref="O30:O40" si="0">SUM(C30:N30)</f>
        <v>643192300</v>
      </c>
      <c r="P30" s="34"/>
      <c r="Q30" s="31">
        <v>2000</v>
      </c>
      <c r="R30" s="32" t="s">
        <v>10</v>
      </c>
      <c r="S30" s="20">
        <f t="shared" ref="S30:S41" si="1">C30/31</f>
        <v>2083059.6774193549</v>
      </c>
      <c r="T30" s="20">
        <f t="shared" ref="T30:T41" si="2">D30/31</f>
        <v>2193643.1612903224</v>
      </c>
      <c r="U30" s="20">
        <f t="shared" ref="U30:U41" si="3">E30/30</f>
        <v>2206396.2999999998</v>
      </c>
      <c r="V30" s="20">
        <f t="shared" ref="V30:V41" si="4">F30/31</f>
        <v>1539362.5806451612</v>
      </c>
      <c r="W30" s="20">
        <f t="shared" ref="W30:W41" si="5">G30/30</f>
        <v>1699794.1666666667</v>
      </c>
      <c r="X30" s="20">
        <f t="shared" ref="X30:X41" si="6">H30/31</f>
        <v>1441848.3225806451</v>
      </c>
      <c r="Y30" s="20">
        <f t="shared" ref="Y30:Y41" si="7">I30/31</f>
        <v>1381607.1612903227</v>
      </c>
      <c r="Z30" s="20">
        <f t="shared" ref="Z30:Z41" si="8">J30/28</f>
        <v>1671325.2142857143</v>
      </c>
      <c r="AA30" s="20">
        <f t="shared" ref="AA30:AA41" si="9">K30/31</f>
        <v>1605326.1290322582</v>
      </c>
      <c r="AB30" s="20">
        <f t="shared" ref="AB30:AB40" si="10">L30/30</f>
        <v>1550398.4666666666</v>
      </c>
      <c r="AC30" s="20">
        <f t="shared" ref="AC30:AC40" si="11">M30/31</f>
        <v>2055473.1612903227</v>
      </c>
      <c r="AD30" s="20">
        <f t="shared" ref="AD30:AD40" si="12">N30/30</f>
        <v>1712920</v>
      </c>
      <c r="AE30" s="34">
        <f t="shared" ref="AE30:AE42" si="13">AVERAGE(S30:AD30)</f>
        <v>1761762.8617639525</v>
      </c>
    </row>
    <row r="31" spans="1:31" s="13" customFormat="1" ht="14" x14ac:dyDescent="0.2">
      <c r="A31" s="31">
        <v>2001</v>
      </c>
      <c r="B31" s="32" t="s">
        <v>9</v>
      </c>
      <c r="C31" s="20">
        <v>70491520</v>
      </c>
      <c r="D31" s="20">
        <v>78607320</v>
      </c>
      <c r="E31" s="20">
        <v>61485600</v>
      </c>
      <c r="F31" s="20">
        <v>64926400</v>
      </c>
      <c r="G31" s="20">
        <v>46675200</v>
      </c>
      <c r="H31" s="20">
        <v>50317960</v>
      </c>
      <c r="I31" s="20">
        <v>50086080</v>
      </c>
      <c r="J31" s="20">
        <v>44191840</v>
      </c>
      <c r="K31" s="20">
        <v>59129400</v>
      </c>
      <c r="L31" s="20">
        <v>46675200</v>
      </c>
      <c r="M31" s="20">
        <v>51245480</v>
      </c>
      <c r="N31" s="20">
        <v>54529200</v>
      </c>
      <c r="O31" s="33">
        <f t="shared" si="0"/>
        <v>678361200</v>
      </c>
      <c r="P31" s="34"/>
      <c r="Q31" s="31">
        <v>2001</v>
      </c>
      <c r="R31" s="32" t="s">
        <v>9</v>
      </c>
      <c r="S31" s="20">
        <f t="shared" si="1"/>
        <v>2273920</v>
      </c>
      <c r="T31" s="20">
        <f t="shared" si="2"/>
        <v>2535720</v>
      </c>
      <c r="U31" s="20">
        <f t="shared" si="3"/>
        <v>2049520</v>
      </c>
      <c r="V31" s="20">
        <f t="shared" si="4"/>
        <v>2094400</v>
      </c>
      <c r="W31" s="20">
        <f t="shared" si="5"/>
        <v>1555840</v>
      </c>
      <c r="X31" s="20">
        <f t="shared" si="6"/>
        <v>1623160</v>
      </c>
      <c r="Y31" s="20">
        <f t="shared" si="7"/>
        <v>1615680</v>
      </c>
      <c r="Z31" s="20">
        <f t="shared" si="8"/>
        <v>1578280</v>
      </c>
      <c r="AA31" s="20">
        <f t="shared" si="9"/>
        <v>1907400</v>
      </c>
      <c r="AB31" s="20">
        <f t="shared" si="10"/>
        <v>1555840</v>
      </c>
      <c r="AC31" s="20">
        <f t="shared" si="11"/>
        <v>1653080</v>
      </c>
      <c r="AD31" s="20">
        <f t="shared" si="12"/>
        <v>1817640</v>
      </c>
      <c r="AE31" s="34">
        <f t="shared" si="13"/>
        <v>1855040</v>
      </c>
    </row>
    <row r="32" spans="1:31" s="13" customFormat="1" ht="14" x14ac:dyDescent="0.2">
      <c r="A32" s="31">
        <v>2002</v>
      </c>
      <c r="B32" s="32" t="s">
        <v>8</v>
      </c>
      <c r="C32" s="20">
        <v>58305061</v>
      </c>
      <c r="D32" s="20">
        <v>59129400</v>
      </c>
      <c r="E32" s="20">
        <v>49592400</v>
      </c>
      <c r="F32" s="20">
        <v>44984720</v>
      </c>
      <c r="G32" s="20">
        <v>45104400</v>
      </c>
      <c r="H32" s="20">
        <v>41970280</v>
      </c>
      <c r="I32" s="20">
        <v>35477640</v>
      </c>
      <c r="J32" s="20">
        <v>38955840</v>
      </c>
      <c r="K32" s="20">
        <v>42434040</v>
      </c>
      <c r="L32" s="20">
        <v>40167600</v>
      </c>
      <c r="M32" s="20">
        <v>44057200</v>
      </c>
      <c r="N32" s="20">
        <v>44880000</v>
      </c>
      <c r="O32" s="33">
        <f t="shared" si="0"/>
        <v>545058581</v>
      </c>
      <c r="P32" s="34"/>
      <c r="Q32" s="31">
        <v>2002</v>
      </c>
      <c r="R32" s="32" t="s">
        <v>8</v>
      </c>
      <c r="S32" s="20">
        <f t="shared" si="1"/>
        <v>1880808.4193548388</v>
      </c>
      <c r="T32" s="20">
        <f t="shared" si="2"/>
        <v>1907400</v>
      </c>
      <c r="U32" s="20">
        <f t="shared" si="3"/>
        <v>1653080</v>
      </c>
      <c r="V32" s="20">
        <f t="shared" si="4"/>
        <v>1451120</v>
      </c>
      <c r="W32" s="20">
        <f t="shared" si="5"/>
        <v>1503480</v>
      </c>
      <c r="X32" s="20">
        <f t="shared" si="6"/>
        <v>1353880</v>
      </c>
      <c r="Y32" s="20">
        <f t="shared" si="7"/>
        <v>1144440</v>
      </c>
      <c r="Z32" s="20">
        <f t="shared" si="8"/>
        <v>1391280</v>
      </c>
      <c r="AA32" s="20">
        <f t="shared" si="9"/>
        <v>1368840</v>
      </c>
      <c r="AB32" s="20">
        <f t="shared" si="10"/>
        <v>1338920</v>
      </c>
      <c r="AC32" s="20">
        <f t="shared" si="11"/>
        <v>1421200</v>
      </c>
      <c r="AD32" s="20">
        <f t="shared" si="12"/>
        <v>1496000</v>
      </c>
      <c r="AE32" s="34">
        <f t="shared" si="13"/>
        <v>1492537.36827957</v>
      </c>
    </row>
    <row r="33" spans="1:42" s="13" customFormat="1" ht="14" x14ac:dyDescent="0.2">
      <c r="A33" s="31">
        <v>2003</v>
      </c>
      <c r="B33" s="32" t="s">
        <v>7</v>
      </c>
      <c r="C33" s="20">
        <v>49854200</v>
      </c>
      <c r="D33" s="20">
        <v>54491800</v>
      </c>
      <c r="E33" s="20">
        <v>49143600</v>
      </c>
      <c r="F33" s="20">
        <v>46839760</v>
      </c>
      <c r="G33" s="20">
        <v>41738400</v>
      </c>
      <c r="H33" s="20">
        <v>35245760</v>
      </c>
      <c r="I33" s="20">
        <v>35477640</v>
      </c>
      <c r="J33" s="20">
        <v>35185920</v>
      </c>
      <c r="K33" s="20">
        <v>37796440</v>
      </c>
      <c r="L33" s="20">
        <v>33660000</v>
      </c>
      <c r="M33" s="20">
        <v>40115240</v>
      </c>
      <c r="N33" s="20">
        <v>43309200</v>
      </c>
      <c r="O33" s="33">
        <f t="shared" si="0"/>
        <v>502857960</v>
      </c>
      <c r="P33" s="34"/>
      <c r="Q33" s="31">
        <v>2003</v>
      </c>
      <c r="R33" s="32" t="s">
        <v>7</v>
      </c>
      <c r="S33" s="20">
        <f t="shared" si="1"/>
        <v>1608200</v>
      </c>
      <c r="T33" s="20">
        <f t="shared" si="2"/>
        <v>1757800</v>
      </c>
      <c r="U33" s="20">
        <f t="shared" si="3"/>
        <v>1638120</v>
      </c>
      <c r="V33" s="20">
        <f t="shared" si="4"/>
        <v>1510960</v>
      </c>
      <c r="W33" s="20">
        <f t="shared" si="5"/>
        <v>1391280</v>
      </c>
      <c r="X33" s="20">
        <f t="shared" si="6"/>
        <v>1136960</v>
      </c>
      <c r="Y33" s="20">
        <f t="shared" si="7"/>
        <v>1144440</v>
      </c>
      <c r="Z33" s="20">
        <f t="shared" si="8"/>
        <v>1256640</v>
      </c>
      <c r="AA33" s="20">
        <f t="shared" si="9"/>
        <v>1219240</v>
      </c>
      <c r="AB33" s="20">
        <f t="shared" si="10"/>
        <v>1122000</v>
      </c>
      <c r="AC33" s="20">
        <f t="shared" si="11"/>
        <v>1294040</v>
      </c>
      <c r="AD33" s="20">
        <f t="shared" si="12"/>
        <v>1443640</v>
      </c>
      <c r="AE33" s="34">
        <f t="shared" si="13"/>
        <v>1376943.3333333333</v>
      </c>
    </row>
    <row r="34" spans="1:42" s="13" customFormat="1" ht="14" x14ac:dyDescent="0.2">
      <c r="A34" s="31">
        <v>2004</v>
      </c>
      <c r="B34" s="32" t="s">
        <v>6</v>
      </c>
      <c r="C34" s="20">
        <v>39883360</v>
      </c>
      <c r="D34" s="20">
        <v>51013600</v>
      </c>
      <c r="E34" s="20">
        <v>51163200</v>
      </c>
      <c r="F34" s="20">
        <v>50317960</v>
      </c>
      <c r="G34" s="20">
        <v>41738400</v>
      </c>
      <c r="H34" s="20">
        <v>35477640</v>
      </c>
      <c r="I34" s="20">
        <v>31535680</v>
      </c>
      <c r="J34" s="20">
        <v>29112160</v>
      </c>
      <c r="K34" s="20">
        <v>34318240</v>
      </c>
      <c r="L34" s="20">
        <v>33435600</v>
      </c>
      <c r="M34" s="20">
        <v>44752840</v>
      </c>
      <c r="N34" s="20">
        <v>40392000</v>
      </c>
      <c r="O34" s="33">
        <f t="shared" si="0"/>
        <v>483140680</v>
      </c>
      <c r="P34" s="34"/>
      <c r="Q34" s="31">
        <v>2004</v>
      </c>
      <c r="R34" s="32" t="s">
        <v>6</v>
      </c>
      <c r="S34" s="20">
        <f t="shared" si="1"/>
        <v>1286560</v>
      </c>
      <c r="T34" s="20">
        <f t="shared" si="2"/>
        <v>1645600</v>
      </c>
      <c r="U34" s="20">
        <f t="shared" si="3"/>
        <v>1705440</v>
      </c>
      <c r="V34" s="20">
        <f t="shared" si="4"/>
        <v>1623160</v>
      </c>
      <c r="W34" s="20">
        <f t="shared" si="5"/>
        <v>1391280</v>
      </c>
      <c r="X34" s="20">
        <f t="shared" si="6"/>
        <v>1144440</v>
      </c>
      <c r="Y34" s="20">
        <f t="shared" si="7"/>
        <v>1017280</v>
      </c>
      <c r="Z34" s="20">
        <f t="shared" si="8"/>
        <v>1039720</v>
      </c>
      <c r="AA34" s="20">
        <f t="shared" si="9"/>
        <v>1107040</v>
      </c>
      <c r="AB34" s="20">
        <f t="shared" si="10"/>
        <v>1114520</v>
      </c>
      <c r="AC34" s="20">
        <f t="shared" si="11"/>
        <v>1443640</v>
      </c>
      <c r="AD34" s="20">
        <f t="shared" si="12"/>
        <v>1346400</v>
      </c>
      <c r="AE34" s="34">
        <f t="shared" si="13"/>
        <v>1322090</v>
      </c>
    </row>
    <row r="35" spans="1:42" s="13" customFormat="1" ht="14" x14ac:dyDescent="0.2">
      <c r="A35" s="31">
        <v>2005</v>
      </c>
      <c r="B35" s="32" t="s">
        <v>5</v>
      </c>
      <c r="C35" s="20">
        <v>48462920</v>
      </c>
      <c r="D35" s="20">
        <v>48462920</v>
      </c>
      <c r="E35" s="20">
        <v>47124000</v>
      </c>
      <c r="F35" s="20">
        <v>43129680</v>
      </c>
      <c r="G35" s="20">
        <v>35679600</v>
      </c>
      <c r="H35" s="20">
        <v>35941400</v>
      </c>
      <c r="I35" s="20">
        <v>31999440</v>
      </c>
      <c r="J35" s="20">
        <v>33300960</v>
      </c>
      <c r="K35" s="20">
        <v>33158840</v>
      </c>
      <c r="L35" s="20">
        <v>34333200</v>
      </c>
      <c r="M35" s="20">
        <v>31767560</v>
      </c>
      <c r="N35" s="20">
        <v>46675200</v>
      </c>
      <c r="O35" s="33">
        <f t="shared" si="0"/>
        <v>470035720</v>
      </c>
      <c r="P35" s="34"/>
      <c r="Q35" s="31">
        <v>2005</v>
      </c>
      <c r="R35" s="32" t="s">
        <v>5</v>
      </c>
      <c r="S35" s="20">
        <f t="shared" si="1"/>
        <v>1563320</v>
      </c>
      <c r="T35" s="20">
        <f t="shared" si="2"/>
        <v>1563320</v>
      </c>
      <c r="U35" s="20">
        <f t="shared" si="3"/>
        <v>1570800</v>
      </c>
      <c r="V35" s="20">
        <f t="shared" si="4"/>
        <v>1391280</v>
      </c>
      <c r="W35" s="20">
        <f t="shared" si="5"/>
        <v>1189320</v>
      </c>
      <c r="X35" s="20">
        <f t="shared" si="6"/>
        <v>1159400</v>
      </c>
      <c r="Y35" s="20">
        <f t="shared" si="7"/>
        <v>1032240</v>
      </c>
      <c r="Z35" s="20">
        <f t="shared" si="8"/>
        <v>1189320</v>
      </c>
      <c r="AA35" s="20">
        <f t="shared" si="9"/>
        <v>1069640</v>
      </c>
      <c r="AB35" s="20">
        <f t="shared" si="10"/>
        <v>1144440</v>
      </c>
      <c r="AC35" s="20">
        <f t="shared" si="11"/>
        <v>1024760</v>
      </c>
      <c r="AD35" s="20">
        <f t="shared" si="12"/>
        <v>1555840</v>
      </c>
      <c r="AE35" s="34">
        <f t="shared" si="13"/>
        <v>1287806.6666666667</v>
      </c>
    </row>
    <row r="36" spans="1:42" s="13" customFormat="1" ht="14" x14ac:dyDescent="0.2">
      <c r="A36" s="31">
        <v>2006</v>
      </c>
      <c r="B36" s="32" t="s">
        <v>4</v>
      </c>
      <c r="C36" s="20">
        <v>41506520</v>
      </c>
      <c r="D36" s="20">
        <v>47535400</v>
      </c>
      <c r="E36" s="20">
        <v>42636000</v>
      </c>
      <c r="F36" s="20">
        <v>41970280</v>
      </c>
      <c r="G36" s="20">
        <v>37923600</v>
      </c>
      <c r="H36" s="20">
        <v>32926960</v>
      </c>
      <c r="I36" s="20">
        <v>28480078</v>
      </c>
      <c r="J36" s="20">
        <v>30888355</v>
      </c>
      <c r="K36" s="20">
        <v>32666481</v>
      </c>
      <c r="L36" s="20">
        <v>32413155</v>
      </c>
      <c r="M36" s="20">
        <v>35602375</v>
      </c>
      <c r="N36" s="20">
        <v>36433380</v>
      </c>
      <c r="O36" s="33">
        <f t="shared" si="0"/>
        <v>440982584</v>
      </c>
      <c r="P36" s="34"/>
      <c r="Q36" s="31">
        <v>2006</v>
      </c>
      <c r="R36" s="32" t="s">
        <v>4</v>
      </c>
      <c r="S36" s="20">
        <f t="shared" si="1"/>
        <v>1338920</v>
      </c>
      <c r="T36" s="20">
        <f t="shared" si="2"/>
        <v>1533400</v>
      </c>
      <c r="U36" s="20">
        <f t="shared" si="3"/>
        <v>1421200</v>
      </c>
      <c r="V36" s="20">
        <f t="shared" si="4"/>
        <v>1353880</v>
      </c>
      <c r="W36" s="20">
        <f t="shared" si="5"/>
        <v>1264120</v>
      </c>
      <c r="X36" s="20">
        <f t="shared" si="6"/>
        <v>1062160</v>
      </c>
      <c r="Y36" s="20">
        <f t="shared" si="7"/>
        <v>918712.19354838715</v>
      </c>
      <c r="Z36" s="20">
        <f t="shared" si="8"/>
        <v>1103155.5357142857</v>
      </c>
      <c r="AA36" s="20">
        <f t="shared" si="9"/>
        <v>1053757.4516129033</v>
      </c>
      <c r="AB36" s="20">
        <f t="shared" si="10"/>
        <v>1080438.5</v>
      </c>
      <c r="AC36" s="20">
        <f t="shared" si="11"/>
        <v>1148463.7096774194</v>
      </c>
      <c r="AD36" s="20">
        <f t="shared" si="12"/>
        <v>1214446</v>
      </c>
      <c r="AE36" s="34">
        <f t="shared" si="13"/>
        <v>1207721.1158794162</v>
      </c>
    </row>
    <row r="37" spans="1:42" s="13" customFormat="1" ht="14" x14ac:dyDescent="0.2">
      <c r="A37" s="31">
        <v>2007</v>
      </c>
      <c r="B37" s="15" t="s">
        <v>3</v>
      </c>
      <c r="C37" s="20">
        <v>44520960</v>
      </c>
      <c r="D37" s="20">
        <v>55651200</v>
      </c>
      <c r="E37" s="20">
        <v>43758000</v>
      </c>
      <c r="F37" s="20">
        <v>38028320</v>
      </c>
      <c r="G37" s="20">
        <v>34557600</v>
      </c>
      <c r="H37" s="20">
        <v>31999440</v>
      </c>
      <c r="I37" s="20">
        <v>27825600</v>
      </c>
      <c r="J37" s="20">
        <v>28483840</v>
      </c>
      <c r="K37" s="20">
        <v>30840040</v>
      </c>
      <c r="L37" s="20">
        <v>30518400</v>
      </c>
      <c r="M37" s="20">
        <v>33158840</v>
      </c>
      <c r="N37" s="20">
        <v>39045600</v>
      </c>
      <c r="O37" s="33">
        <f t="shared" si="0"/>
        <v>438387840</v>
      </c>
      <c r="P37" s="34"/>
      <c r="Q37" s="31">
        <v>2007</v>
      </c>
      <c r="R37" s="15" t="s">
        <v>3</v>
      </c>
      <c r="S37" s="20">
        <f t="shared" si="1"/>
        <v>1436160</v>
      </c>
      <c r="T37" s="20">
        <f t="shared" si="2"/>
        <v>1795200</v>
      </c>
      <c r="U37" s="20">
        <f t="shared" si="3"/>
        <v>1458600</v>
      </c>
      <c r="V37" s="20">
        <f t="shared" si="4"/>
        <v>1226720</v>
      </c>
      <c r="W37" s="20">
        <f t="shared" si="5"/>
        <v>1151920</v>
      </c>
      <c r="X37" s="20">
        <f t="shared" si="6"/>
        <v>1032240</v>
      </c>
      <c r="Y37" s="20">
        <f t="shared" si="7"/>
        <v>897600</v>
      </c>
      <c r="Z37" s="20">
        <f t="shared" si="8"/>
        <v>1017280</v>
      </c>
      <c r="AA37" s="20">
        <f t="shared" si="9"/>
        <v>994840</v>
      </c>
      <c r="AB37" s="20">
        <f t="shared" si="10"/>
        <v>1017280</v>
      </c>
      <c r="AC37" s="20">
        <f t="shared" si="11"/>
        <v>1069640</v>
      </c>
      <c r="AD37" s="20">
        <f t="shared" si="12"/>
        <v>1301520</v>
      </c>
      <c r="AE37" s="34">
        <f t="shared" si="13"/>
        <v>1199916.6666666667</v>
      </c>
    </row>
    <row r="38" spans="1:42" s="13" customFormat="1" ht="14" x14ac:dyDescent="0.2">
      <c r="A38" s="31">
        <v>2008</v>
      </c>
      <c r="B38" s="32" t="s">
        <v>2</v>
      </c>
      <c r="C38" s="20">
        <v>44984720</v>
      </c>
      <c r="D38" s="20">
        <v>47535400</v>
      </c>
      <c r="E38" s="20">
        <v>39943200</v>
      </c>
      <c r="F38" s="20">
        <v>33854480</v>
      </c>
      <c r="G38" s="20">
        <v>34782000</v>
      </c>
      <c r="H38" s="20">
        <v>32695080</v>
      </c>
      <c r="I38" s="20">
        <v>26898080</v>
      </c>
      <c r="J38" s="20">
        <v>28350882</v>
      </c>
      <c r="K38" s="20">
        <v>29485716</v>
      </c>
      <c r="L38" s="20">
        <v>29356104</v>
      </c>
      <c r="M38" s="20">
        <v>36838665</v>
      </c>
      <c r="N38" s="20">
        <v>37161862</v>
      </c>
      <c r="O38" s="33">
        <f t="shared" si="0"/>
        <v>421886189</v>
      </c>
      <c r="P38" s="34"/>
      <c r="Q38" s="31">
        <v>2008</v>
      </c>
      <c r="R38" s="32" t="s">
        <v>2</v>
      </c>
      <c r="S38" s="20">
        <f t="shared" si="1"/>
        <v>1451120</v>
      </c>
      <c r="T38" s="20">
        <f t="shared" si="2"/>
        <v>1533400</v>
      </c>
      <c r="U38" s="20">
        <f t="shared" si="3"/>
        <v>1331440</v>
      </c>
      <c r="V38" s="20">
        <f t="shared" si="4"/>
        <v>1092080</v>
      </c>
      <c r="W38" s="20">
        <f t="shared" si="5"/>
        <v>1159400</v>
      </c>
      <c r="X38" s="20">
        <f t="shared" si="6"/>
        <v>1054680</v>
      </c>
      <c r="Y38" s="20">
        <f t="shared" si="7"/>
        <v>867680</v>
      </c>
      <c r="Z38" s="20">
        <f t="shared" si="8"/>
        <v>1012531.5</v>
      </c>
      <c r="AA38" s="20">
        <f t="shared" si="9"/>
        <v>951152.12903225806</v>
      </c>
      <c r="AB38" s="20">
        <f t="shared" si="10"/>
        <v>978536.8</v>
      </c>
      <c r="AC38" s="20">
        <f t="shared" si="11"/>
        <v>1188344.0322580645</v>
      </c>
      <c r="AD38" s="20">
        <f t="shared" si="12"/>
        <v>1238728.7333333334</v>
      </c>
      <c r="AE38" s="34">
        <f t="shared" si="13"/>
        <v>1154924.4328853048</v>
      </c>
    </row>
    <row r="39" spans="1:42" s="13" customFormat="1" ht="14" x14ac:dyDescent="0.2">
      <c r="A39" s="31">
        <v>2009</v>
      </c>
      <c r="B39" s="32" t="s">
        <v>1</v>
      </c>
      <c r="C39" s="20">
        <v>35013880</v>
      </c>
      <c r="D39" s="20">
        <v>39883360</v>
      </c>
      <c r="E39" s="20">
        <v>34108800</v>
      </c>
      <c r="F39" s="20">
        <v>35709520</v>
      </c>
      <c r="G39" s="20">
        <v>29172000</v>
      </c>
      <c r="H39" s="20">
        <v>27593720</v>
      </c>
      <c r="I39" s="20">
        <v>23651760</v>
      </c>
      <c r="J39" s="20">
        <v>26808320</v>
      </c>
      <c r="K39" s="20">
        <v>29216880</v>
      </c>
      <c r="L39" s="20">
        <v>27825600</v>
      </c>
      <c r="M39" s="20">
        <v>32231320</v>
      </c>
      <c r="N39" s="20">
        <v>37474800</v>
      </c>
      <c r="O39" s="33">
        <f t="shared" si="0"/>
        <v>378689960</v>
      </c>
      <c r="P39" s="34"/>
      <c r="Q39" s="31">
        <v>2009</v>
      </c>
      <c r="R39" s="32" t="s">
        <v>1</v>
      </c>
      <c r="S39" s="20">
        <f t="shared" si="1"/>
        <v>1129480</v>
      </c>
      <c r="T39" s="20">
        <f t="shared" si="2"/>
        <v>1286560</v>
      </c>
      <c r="U39" s="20">
        <f t="shared" si="3"/>
        <v>1136960</v>
      </c>
      <c r="V39" s="20">
        <f t="shared" si="4"/>
        <v>1151920</v>
      </c>
      <c r="W39" s="20">
        <f t="shared" si="5"/>
        <v>972400</v>
      </c>
      <c r="X39" s="20">
        <f t="shared" si="6"/>
        <v>890120</v>
      </c>
      <c r="Y39" s="20">
        <f t="shared" si="7"/>
        <v>762960</v>
      </c>
      <c r="Z39" s="20">
        <f t="shared" si="8"/>
        <v>957440</v>
      </c>
      <c r="AA39" s="20">
        <f t="shared" si="9"/>
        <v>942480</v>
      </c>
      <c r="AB39" s="20">
        <f t="shared" si="10"/>
        <v>927520</v>
      </c>
      <c r="AC39" s="20">
        <f t="shared" si="11"/>
        <v>1039720</v>
      </c>
      <c r="AD39" s="20">
        <f t="shared" si="12"/>
        <v>1249160</v>
      </c>
      <c r="AE39" s="34">
        <f t="shared" si="13"/>
        <v>1037226.6666666666</v>
      </c>
    </row>
    <row r="40" spans="1:42" s="13" customFormat="1" ht="14" x14ac:dyDescent="0.2">
      <c r="A40" s="31">
        <v>2010</v>
      </c>
      <c r="B40" s="32" t="s">
        <v>0</v>
      </c>
      <c r="C40" s="20">
        <v>41042760</v>
      </c>
      <c r="D40" s="20">
        <v>46839760</v>
      </c>
      <c r="E40" s="20">
        <v>42187200</v>
      </c>
      <c r="F40" s="20">
        <v>34550120</v>
      </c>
      <c r="G40" s="20">
        <v>33211200</v>
      </c>
      <c r="H40" s="20">
        <v>35013880</v>
      </c>
      <c r="I40" s="20">
        <v>24115520</v>
      </c>
      <c r="J40" s="20">
        <v>26536867</v>
      </c>
      <c r="K40" s="20">
        <v>29813294</v>
      </c>
      <c r="L40" s="20">
        <v>29255215</v>
      </c>
      <c r="M40" s="20">
        <v>26020650</v>
      </c>
      <c r="N40" s="20">
        <v>39603637</v>
      </c>
      <c r="O40" s="33">
        <f t="shared" si="0"/>
        <v>408190103</v>
      </c>
      <c r="P40" s="34"/>
      <c r="Q40" s="31">
        <v>2010</v>
      </c>
      <c r="R40" s="32" t="s">
        <v>0</v>
      </c>
      <c r="S40" s="20">
        <f t="shared" si="1"/>
        <v>1323960</v>
      </c>
      <c r="T40" s="20">
        <f t="shared" si="2"/>
        <v>1510960</v>
      </c>
      <c r="U40" s="20">
        <f t="shared" si="3"/>
        <v>1406240</v>
      </c>
      <c r="V40" s="20">
        <f t="shared" si="4"/>
        <v>1114520</v>
      </c>
      <c r="W40" s="20">
        <f t="shared" si="5"/>
        <v>1107040</v>
      </c>
      <c r="X40" s="20">
        <f t="shared" si="6"/>
        <v>1129480</v>
      </c>
      <c r="Y40" s="20">
        <f t="shared" si="7"/>
        <v>777920</v>
      </c>
      <c r="Z40" s="20">
        <f t="shared" si="8"/>
        <v>947745.25</v>
      </c>
      <c r="AA40" s="20">
        <f t="shared" si="9"/>
        <v>961719.16129032255</v>
      </c>
      <c r="AB40" s="20">
        <f t="shared" si="10"/>
        <v>975173.83333333337</v>
      </c>
      <c r="AC40" s="20">
        <f t="shared" si="11"/>
        <v>839375.80645161285</v>
      </c>
      <c r="AD40" s="20">
        <f t="shared" si="12"/>
        <v>1320121.2333333334</v>
      </c>
      <c r="AE40" s="34">
        <f t="shared" si="13"/>
        <v>1117854.6070340502</v>
      </c>
    </row>
    <row r="41" spans="1:42" s="13" customFormat="1" ht="14" x14ac:dyDescent="0.2">
      <c r="A41" s="31">
        <v>2011</v>
      </c>
      <c r="B41" s="32" t="s">
        <v>31</v>
      </c>
      <c r="C41" s="20">
        <v>35245760</v>
      </c>
      <c r="D41" s="20">
        <v>41970280</v>
      </c>
      <c r="E41" s="20">
        <v>32538000</v>
      </c>
      <c r="F41" s="20">
        <v>34550120</v>
      </c>
      <c r="G41" s="20">
        <v>30294000</v>
      </c>
      <c r="H41" s="20">
        <v>29680640</v>
      </c>
      <c r="I41" s="20">
        <v>24811160</v>
      </c>
      <c r="J41" s="20">
        <v>30578240</v>
      </c>
      <c r="K41" s="20">
        <v>30376280</v>
      </c>
      <c r="L41" s="20">
        <v>28498800</v>
      </c>
      <c r="M41" s="20">
        <v>35245760</v>
      </c>
      <c r="N41" s="20">
        <v>33435600</v>
      </c>
      <c r="O41" s="33">
        <f t="shared" ref="O41:O46" si="14">SUM(C41:N41)</f>
        <v>387224640</v>
      </c>
      <c r="P41" s="20"/>
      <c r="Q41" s="35">
        <v>2011</v>
      </c>
      <c r="R41" s="32" t="s">
        <v>31</v>
      </c>
      <c r="S41" s="20">
        <f t="shared" si="1"/>
        <v>1136960</v>
      </c>
      <c r="T41" s="20">
        <f t="shared" si="2"/>
        <v>1353880</v>
      </c>
      <c r="U41" s="20">
        <f t="shared" si="3"/>
        <v>1084600</v>
      </c>
      <c r="V41" s="20">
        <f t="shared" si="4"/>
        <v>1114520</v>
      </c>
      <c r="W41" s="20">
        <f t="shared" si="5"/>
        <v>1009800</v>
      </c>
      <c r="X41" s="20">
        <f t="shared" si="6"/>
        <v>957440</v>
      </c>
      <c r="Y41" s="20">
        <f t="shared" si="7"/>
        <v>800360</v>
      </c>
      <c r="Z41" s="20">
        <f t="shared" si="8"/>
        <v>1092080</v>
      </c>
      <c r="AA41" s="20">
        <f t="shared" si="9"/>
        <v>979880</v>
      </c>
      <c r="AB41" s="20">
        <f t="shared" ref="AB41:AD47" si="15">L41/31</f>
        <v>919316.12903225806</v>
      </c>
      <c r="AC41" s="20">
        <f t="shared" si="15"/>
        <v>1136960</v>
      </c>
      <c r="AD41" s="20">
        <f t="shared" si="15"/>
        <v>1078567.7419354839</v>
      </c>
      <c r="AE41" s="34">
        <f t="shared" si="13"/>
        <v>1055363.6559139786</v>
      </c>
    </row>
    <row r="42" spans="1:42" s="13" customFormat="1" ht="14" x14ac:dyDescent="0.2">
      <c r="A42" s="35">
        <v>2012</v>
      </c>
      <c r="B42" s="15" t="s">
        <v>36</v>
      </c>
      <c r="C42" s="20">
        <v>35709520</v>
      </c>
      <c r="D42" s="20">
        <v>43129680</v>
      </c>
      <c r="E42" s="20">
        <v>38596800</v>
      </c>
      <c r="F42" s="20">
        <v>33158840</v>
      </c>
      <c r="G42" s="20">
        <v>30967200</v>
      </c>
      <c r="H42" s="20">
        <v>23188000</v>
      </c>
      <c r="I42" s="20">
        <v>22956120</v>
      </c>
      <c r="J42" s="20">
        <v>25144129.129032262</v>
      </c>
      <c r="K42" s="20">
        <v>26862244</v>
      </c>
      <c r="L42" s="20">
        <v>24977310</v>
      </c>
      <c r="M42" s="20">
        <v>31402349</v>
      </c>
      <c r="N42" s="20">
        <v>32142495</v>
      </c>
      <c r="O42" s="33">
        <f t="shared" si="14"/>
        <v>368234687.12903225</v>
      </c>
      <c r="P42" s="14"/>
      <c r="Q42" s="31">
        <v>2012</v>
      </c>
      <c r="R42" s="32" t="s">
        <v>36</v>
      </c>
      <c r="S42" s="20">
        <f t="shared" ref="S42:T43" si="16">C42/31</f>
        <v>1151920</v>
      </c>
      <c r="T42" s="20">
        <f t="shared" si="16"/>
        <v>1391280</v>
      </c>
      <c r="U42" s="20">
        <f>E42/30</f>
        <v>1286560</v>
      </c>
      <c r="V42" s="20">
        <f>F42/31</f>
        <v>1069640</v>
      </c>
      <c r="W42" s="20">
        <f>G42/30</f>
        <v>1032240</v>
      </c>
      <c r="X42" s="20">
        <f t="shared" ref="X42:Y43" si="17">H42/31</f>
        <v>748000</v>
      </c>
      <c r="Y42" s="20">
        <f t="shared" si="17"/>
        <v>740520</v>
      </c>
      <c r="Z42" s="20">
        <f>J42/28</f>
        <v>898004.6117511522</v>
      </c>
      <c r="AA42" s="20">
        <f>K42/31</f>
        <v>866524</v>
      </c>
      <c r="AB42" s="20">
        <f t="shared" si="15"/>
        <v>805719.67741935479</v>
      </c>
      <c r="AC42" s="20">
        <f t="shared" si="15"/>
        <v>1012979</v>
      </c>
      <c r="AD42" s="20">
        <f t="shared" si="15"/>
        <v>1036854.6774193548</v>
      </c>
      <c r="AE42" s="34">
        <f t="shared" si="13"/>
        <v>1003353.4972158219</v>
      </c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s="13" customFormat="1" ht="14" x14ac:dyDescent="0.2">
      <c r="A43" s="35">
        <v>2013</v>
      </c>
      <c r="B43" s="15" t="s">
        <v>40</v>
      </c>
      <c r="C43" s="20">
        <v>34782000</v>
      </c>
      <c r="D43" s="20">
        <v>44984720</v>
      </c>
      <c r="E43" s="20">
        <v>37026000</v>
      </c>
      <c r="F43" s="20">
        <v>37100800</v>
      </c>
      <c r="G43" s="20">
        <v>28274400</v>
      </c>
      <c r="H43" s="20">
        <v>25970560</v>
      </c>
      <c r="I43" s="20">
        <v>21101080</v>
      </c>
      <c r="J43" s="20">
        <v>24504480</v>
      </c>
      <c r="K43" s="20">
        <v>27129960</v>
      </c>
      <c r="L43" s="20">
        <v>23337600</v>
      </c>
      <c r="M43" s="21">
        <v>30144400</v>
      </c>
      <c r="N43" s="21">
        <v>32538000</v>
      </c>
      <c r="O43" s="33">
        <f t="shared" si="14"/>
        <v>366894000</v>
      </c>
      <c r="P43" s="14"/>
      <c r="Q43" s="36">
        <v>2013</v>
      </c>
      <c r="R43" s="13" t="s">
        <v>41</v>
      </c>
      <c r="S43" s="24">
        <f t="shared" si="16"/>
        <v>1122000</v>
      </c>
      <c r="T43" s="24">
        <f t="shared" si="16"/>
        <v>1451120</v>
      </c>
      <c r="U43" s="20">
        <f>E43/30</f>
        <v>1234200</v>
      </c>
      <c r="V43" s="20">
        <f>F43/31</f>
        <v>1196800</v>
      </c>
      <c r="W43" s="20">
        <f>G43/30</f>
        <v>942480</v>
      </c>
      <c r="X43" s="20">
        <f t="shared" si="17"/>
        <v>837760</v>
      </c>
      <c r="Y43" s="20">
        <f t="shared" si="17"/>
        <v>680680</v>
      </c>
      <c r="Z43" s="20">
        <f>J43/28</f>
        <v>875160</v>
      </c>
      <c r="AA43" s="20">
        <f t="shared" ref="AA43:AA46" si="18">K43/31</f>
        <v>875160</v>
      </c>
      <c r="AB43" s="20">
        <f t="shared" si="15"/>
        <v>752825.80645161285</v>
      </c>
      <c r="AC43" s="20">
        <f t="shared" si="15"/>
        <v>972400</v>
      </c>
      <c r="AD43" s="20">
        <f t="shared" si="15"/>
        <v>1049612.9032258065</v>
      </c>
      <c r="AE43" s="37">
        <f>AVERAGE(S43:AD43)</f>
        <v>999183.22580645175</v>
      </c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s="13" customFormat="1" ht="14" x14ac:dyDescent="0.2">
      <c r="A44" s="36">
        <v>2014</v>
      </c>
      <c r="B44" s="13" t="s">
        <v>42</v>
      </c>
      <c r="C44" s="15">
        <v>36405160</v>
      </c>
      <c r="D44" s="15">
        <v>38492080</v>
      </c>
      <c r="E44" s="15">
        <v>34333200</v>
      </c>
      <c r="F44" s="15">
        <v>30608160</v>
      </c>
      <c r="G44" s="15">
        <v>27376800</v>
      </c>
      <c r="H44" s="15">
        <v>25043040</v>
      </c>
      <c r="I44" s="15">
        <v>20637320</v>
      </c>
      <c r="J44" s="15">
        <v>23165548</v>
      </c>
      <c r="K44" s="15">
        <v>25640286</v>
      </c>
      <c r="L44" s="15">
        <v>22273890</v>
      </c>
      <c r="M44" s="15">
        <v>28569259</v>
      </c>
      <c r="N44" s="15">
        <v>34428630</v>
      </c>
      <c r="O44" s="33">
        <f t="shared" si="14"/>
        <v>346973373</v>
      </c>
      <c r="P44" s="14"/>
      <c r="Q44" s="36">
        <v>2014</v>
      </c>
      <c r="R44" s="13" t="s">
        <v>43</v>
      </c>
      <c r="S44" s="24">
        <f t="shared" ref="S44:T46" si="19">C44/31</f>
        <v>1174360</v>
      </c>
      <c r="T44" s="24">
        <f t="shared" si="19"/>
        <v>1241680</v>
      </c>
      <c r="U44" s="20">
        <f>E44/30</f>
        <v>1144440</v>
      </c>
      <c r="V44" s="20">
        <f>F44/31</f>
        <v>987360</v>
      </c>
      <c r="W44" s="20">
        <f>G44/30</f>
        <v>912560</v>
      </c>
      <c r="X44" s="20">
        <f t="shared" ref="X44:Y46" si="20">H44/31</f>
        <v>807840</v>
      </c>
      <c r="Y44" s="20">
        <f t="shared" si="20"/>
        <v>665720</v>
      </c>
      <c r="Z44" s="20">
        <f>J44/28</f>
        <v>827341</v>
      </c>
      <c r="AA44" s="20">
        <f t="shared" si="18"/>
        <v>827106</v>
      </c>
      <c r="AB44" s="20">
        <f t="shared" si="15"/>
        <v>718512.58064516133</v>
      </c>
      <c r="AC44" s="20">
        <f t="shared" si="15"/>
        <v>921589</v>
      </c>
      <c r="AD44" s="20">
        <f t="shared" si="15"/>
        <v>1110600.9677419355</v>
      </c>
      <c r="AE44" s="37">
        <f>AVERAGE(S44:AD44)</f>
        <v>944925.79569892457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s="13" customFormat="1" ht="14" x14ac:dyDescent="0.2">
      <c r="A45" s="36">
        <v>2015</v>
      </c>
      <c r="B45" s="13" t="s">
        <v>44</v>
      </c>
      <c r="C45" s="23">
        <v>36292466.32</v>
      </c>
      <c r="D45" s="23">
        <v>38334169.720000006</v>
      </c>
      <c r="E45" s="23">
        <v>36604576.800000004</v>
      </c>
      <c r="F45" s="23">
        <v>34318240</v>
      </c>
      <c r="G45" s="23">
        <v>28050000</v>
      </c>
      <c r="H45" s="23">
        <v>27129960</v>
      </c>
      <c r="I45" s="23">
        <v>23188000</v>
      </c>
      <c r="J45" s="23">
        <v>20106240</v>
      </c>
      <c r="K45" s="23">
        <v>25970560</v>
      </c>
      <c r="L45" s="15">
        <v>30518400</v>
      </c>
      <c r="M45" s="15">
        <v>32463200</v>
      </c>
      <c r="N45" s="15">
        <v>40840800</v>
      </c>
      <c r="O45" s="33">
        <f t="shared" si="14"/>
        <v>373816612.84000003</v>
      </c>
      <c r="P45" s="14"/>
      <c r="Q45" s="36">
        <v>2015</v>
      </c>
      <c r="R45" s="13" t="s">
        <v>45</v>
      </c>
      <c r="S45" s="24">
        <f t="shared" si="19"/>
        <v>1170724.72</v>
      </c>
      <c r="T45" s="24">
        <f t="shared" si="19"/>
        <v>1236586.1200000001</v>
      </c>
      <c r="U45" s="20">
        <f>E45/30</f>
        <v>1220152.56</v>
      </c>
      <c r="V45" s="20">
        <f>F45/31</f>
        <v>1107040</v>
      </c>
      <c r="W45" s="20">
        <f>G45/30</f>
        <v>935000</v>
      </c>
      <c r="X45" s="20">
        <f t="shared" si="20"/>
        <v>875160</v>
      </c>
      <c r="Y45" s="20">
        <f t="shared" si="20"/>
        <v>748000</v>
      </c>
      <c r="Z45" s="20">
        <f>J45/28</f>
        <v>718080</v>
      </c>
      <c r="AA45" s="20">
        <f t="shared" si="18"/>
        <v>837760</v>
      </c>
      <c r="AB45" s="20">
        <f t="shared" si="15"/>
        <v>984464.51612903224</v>
      </c>
      <c r="AC45" s="20">
        <f t="shared" si="15"/>
        <v>1047200</v>
      </c>
      <c r="AD45" s="20">
        <f t="shared" si="15"/>
        <v>1317445.1612903227</v>
      </c>
      <c r="AE45" s="37">
        <f>AVERAGE(S45:AD45)</f>
        <v>1016467.7564516129</v>
      </c>
    </row>
    <row r="46" spans="1:42" s="13" customFormat="1" ht="14" x14ac:dyDescent="0.2">
      <c r="A46" s="36">
        <v>2016</v>
      </c>
      <c r="B46" s="13" t="s">
        <v>49</v>
      </c>
      <c r="C46" s="15">
        <v>42665920</v>
      </c>
      <c r="D46" s="15">
        <v>49622320</v>
      </c>
      <c r="E46" s="15">
        <v>37923600</v>
      </c>
      <c r="F46" s="15">
        <v>33854480</v>
      </c>
      <c r="G46" s="15">
        <v>30069600</v>
      </c>
      <c r="H46" s="15">
        <v>27593720</v>
      </c>
      <c r="I46" s="40">
        <f>785400*31</f>
        <v>24347400</v>
      </c>
      <c r="J46" s="15">
        <f>890120*29</f>
        <v>25813480</v>
      </c>
      <c r="K46" s="15">
        <f>1009800*31</f>
        <v>31303800</v>
      </c>
      <c r="L46" s="15">
        <v>30294000</v>
      </c>
      <c r="M46" s="15">
        <v>39138963.089285672</v>
      </c>
      <c r="N46" s="15">
        <v>37074589.8387096</v>
      </c>
      <c r="O46" s="33">
        <f t="shared" si="14"/>
        <v>409701872.92799526</v>
      </c>
      <c r="P46" s="14"/>
      <c r="Q46" s="36">
        <v>2016</v>
      </c>
      <c r="R46" s="13" t="s">
        <v>49</v>
      </c>
      <c r="S46" s="24">
        <f t="shared" si="19"/>
        <v>1376320</v>
      </c>
      <c r="T46" s="24">
        <f t="shared" si="19"/>
        <v>1600720</v>
      </c>
      <c r="U46" s="20">
        <f>E46/30</f>
        <v>1264120</v>
      </c>
      <c r="V46" s="20">
        <f>F46/31</f>
        <v>1092080</v>
      </c>
      <c r="W46" s="20">
        <f t="shared" ref="W46" si="21">G46/30</f>
        <v>1002320</v>
      </c>
      <c r="X46" s="20">
        <f t="shared" si="20"/>
        <v>890120</v>
      </c>
      <c r="Y46" s="20">
        <f t="shared" si="20"/>
        <v>785400</v>
      </c>
      <c r="Z46" s="20">
        <f>J46/28</f>
        <v>921910</v>
      </c>
      <c r="AA46" s="20">
        <f t="shared" si="18"/>
        <v>1009800</v>
      </c>
      <c r="AB46" s="20">
        <f>L46/31</f>
        <v>977225.80645161285</v>
      </c>
      <c r="AC46" s="20">
        <f t="shared" si="15"/>
        <v>1262547.19642857</v>
      </c>
      <c r="AD46" s="20">
        <f t="shared" si="15"/>
        <v>1195954.510926116</v>
      </c>
      <c r="AE46" s="37">
        <f>AVERAGE(S46:AD46)</f>
        <v>1114876.4594838582</v>
      </c>
    </row>
    <row r="47" spans="1:42" s="13" customFormat="1" ht="16" x14ac:dyDescent="0.2">
      <c r="A47" s="36">
        <v>2017</v>
      </c>
      <c r="B47" s="13" t="s">
        <v>50</v>
      </c>
      <c r="C47" s="15">
        <v>39883360</v>
      </c>
      <c r="D47" s="15">
        <v>42665920</v>
      </c>
      <c r="E47" s="15">
        <v>40840800</v>
      </c>
      <c r="F47" s="15">
        <v>37332680</v>
      </c>
      <c r="G47" s="15">
        <v>37250400</v>
      </c>
      <c r="H47" s="15">
        <v>34782000</v>
      </c>
      <c r="I47" s="40">
        <v>25506800</v>
      </c>
      <c r="J47" s="15">
        <v>27227200</v>
      </c>
      <c r="K47" s="15">
        <v>31071920</v>
      </c>
      <c r="L47" s="15">
        <v>27825600</v>
      </c>
      <c r="M47" s="15">
        <v>31303800</v>
      </c>
      <c r="N47" s="15">
        <v>37026000</v>
      </c>
      <c r="O47" s="33">
        <f>SUM(C47:N47)</f>
        <v>412716480</v>
      </c>
      <c r="P47" s="14"/>
      <c r="Q47" s="36">
        <v>2017</v>
      </c>
      <c r="R47" s="13" t="s">
        <v>50</v>
      </c>
      <c r="S47" s="51">
        <f>39883360/31</f>
        <v>1286560</v>
      </c>
      <c r="T47" s="50">
        <f>42665920/31</f>
        <v>1376320</v>
      </c>
      <c r="U47" s="50">
        <f>40840800/31</f>
        <v>1317445.1612903227</v>
      </c>
      <c r="V47" s="50">
        <f>37332680/31</f>
        <v>1204280</v>
      </c>
      <c r="W47" s="50">
        <f>37250400/31</f>
        <v>1201625.8064516129</v>
      </c>
      <c r="X47" s="52">
        <f>34782000/31</f>
        <v>1122000</v>
      </c>
      <c r="Y47" s="50">
        <f>25506800/31</f>
        <v>822800</v>
      </c>
      <c r="Z47" s="50">
        <f>27227200/31</f>
        <v>878296.77419354836</v>
      </c>
      <c r="AA47" s="50">
        <f>31071920/31</f>
        <v>1002320</v>
      </c>
      <c r="AB47" s="50">
        <f>27825600/31</f>
        <v>897600</v>
      </c>
      <c r="AC47" s="50">
        <f>27825600/31</f>
        <v>897600</v>
      </c>
      <c r="AD47" s="50">
        <f>37026000/31</f>
        <v>1194387.0967741935</v>
      </c>
      <c r="AE47" s="37">
        <f>AVERAGE(S47:AD47)</f>
        <v>1100102.9032258065</v>
      </c>
    </row>
    <row r="48" spans="1:42" s="13" customFormat="1" ht="14" x14ac:dyDescent="0.2">
      <c r="B48" s="16" t="s">
        <v>29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4"/>
    </row>
    <row r="49" spans="1:218" s="13" customFormat="1" ht="14" x14ac:dyDescent="0.2">
      <c r="B49" s="13" t="s">
        <v>25</v>
      </c>
      <c r="C49" s="13">
        <v>1999</v>
      </c>
      <c r="I49" s="13">
        <v>2000</v>
      </c>
      <c r="O49" s="15"/>
      <c r="U49" s="15">
        <v>2001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v>2002</v>
      </c>
      <c r="AH49" s="14"/>
      <c r="AS49" s="13">
        <v>2003</v>
      </c>
      <c r="BE49" s="13">
        <v>2004</v>
      </c>
      <c r="BQ49" s="13">
        <v>2005</v>
      </c>
      <c r="CC49" s="13">
        <v>2006</v>
      </c>
      <c r="CO49" s="13">
        <v>2007</v>
      </c>
      <c r="DA49" s="13">
        <v>2008</v>
      </c>
      <c r="DM49" s="13">
        <v>2009</v>
      </c>
      <c r="DY49" s="13">
        <v>2010</v>
      </c>
      <c r="EK49" s="13">
        <v>2011</v>
      </c>
      <c r="EW49" s="13">
        <v>2012</v>
      </c>
      <c r="FI49" s="13">
        <v>2013</v>
      </c>
      <c r="FU49" s="13">
        <v>2014</v>
      </c>
      <c r="GG49" s="13">
        <v>2015</v>
      </c>
      <c r="GS49" s="13">
        <v>2016</v>
      </c>
      <c r="HE49" s="13">
        <v>2017</v>
      </c>
    </row>
    <row r="50" spans="1:218" s="13" customFormat="1" thickBot="1" x14ac:dyDescent="0.25">
      <c r="B50" s="17"/>
      <c r="C50" s="18">
        <v>34880</v>
      </c>
      <c r="D50" s="18">
        <v>34911</v>
      </c>
      <c r="E50" s="18">
        <v>34942</v>
      </c>
      <c r="F50" s="18">
        <v>34972</v>
      </c>
      <c r="G50" s="18">
        <v>35003</v>
      </c>
      <c r="H50" s="18">
        <v>35033</v>
      </c>
      <c r="I50" s="18">
        <v>35064</v>
      </c>
      <c r="J50" s="18">
        <v>35095</v>
      </c>
      <c r="K50" s="18">
        <v>35124</v>
      </c>
      <c r="L50" s="18">
        <v>35155</v>
      </c>
      <c r="M50" s="18">
        <v>35185</v>
      </c>
      <c r="N50" s="18">
        <v>35216</v>
      </c>
      <c r="O50" s="18">
        <v>35246</v>
      </c>
      <c r="P50" s="18">
        <v>35277</v>
      </c>
      <c r="Q50" s="18">
        <v>35308</v>
      </c>
      <c r="R50" s="18">
        <v>35338</v>
      </c>
      <c r="S50" s="18">
        <v>35369</v>
      </c>
      <c r="T50" s="18">
        <v>35399</v>
      </c>
      <c r="U50" s="18">
        <v>35430</v>
      </c>
      <c r="V50" s="18">
        <v>35461</v>
      </c>
      <c r="W50" s="18">
        <v>35489</v>
      </c>
      <c r="X50" s="18">
        <v>35520</v>
      </c>
      <c r="Y50" s="18">
        <v>35550</v>
      </c>
      <c r="Z50" s="18">
        <v>35581</v>
      </c>
      <c r="AA50" s="18">
        <v>35611</v>
      </c>
      <c r="AB50" s="18">
        <v>35642</v>
      </c>
      <c r="AC50" s="18">
        <v>35673</v>
      </c>
      <c r="AD50" s="18">
        <v>35703</v>
      </c>
      <c r="AE50" s="18">
        <v>35734</v>
      </c>
      <c r="AF50" s="18">
        <v>35764</v>
      </c>
      <c r="AG50" s="18">
        <v>35795</v>
      </c>
      <c r="AH50" s="18">
        <v>35826</v>
      </c>
      <c r="AI50" s="18">
        <v>35854</v>
      </c>
      <c r="AJ50" s="18">
        <v>35885</v>
      </c>
      <c r="AK50" s="18">
        <v>35915</v>
      </c>
      <c r="AL50" s="18">
        <v>35946</v>
      </c>
      <c r="AM50" s="18">
        <v>35976</v>
      </c>
      <c r="AN50" s="18">
        <v>36007</v>
      </c>
      <c r="AO50" s="18">
        <v>36038</v>
      </c>
      <c r="AP50" s="18">
        <v>36068</v>
      </c>
      <c r="AQ50" s="18">
        <v>36099</v>
      </c>
      <c r="AR50" s="18">
        <v>36129</v>
      </c>
      <c r="AS50" s="18">
        <v>36160</v>
      </c>
      <c r="AT50" s="18">
        <v>36191</v>
      </c>
      <c r="AU50" s="18">
        <v>36219</v>
      </c>
      <c r="AV50" s="18">
        <v>36250</v>
      </c>
      <c r="AW50" s="18">
        <v>36280</v>
      </c>
      <c r="AX50" s="18">
        <v>36311</v>
      </c>
      <c r="AY50" s="18">
        <v>36341</v>
      </c>
      <c r="AZ50" s="18">
        <v>36372</v>
      </c>
      <c r="BA50" s="18">
        <v>36403</v>
      </c>
      <c r="BB50" s="18">
        <v>36433</v>
      </c>
      <c r="BC50" s="18">
        <v>36464</v>
      </c>
      <c r="BD50" s="18">
        <v>36494</v>
      </c>
      <c r="BE50" s="18">
        <v>36525</v>
      </c>
      <c r="BF50" s="18">
        <v>36556</v>
      </c>
      <c r="BG50" s="18">
        <v>36585</v>
      </c>
      <c r="BH50" s="18">
        <v>36616</v>
      </c>
      <c r="BI50" s="18">
        <v>36646</v>
      </c>
      <c r="BJ50" s="18">
        <v>36677</v>
      </c>
      <c r="BK50" s="18">
        <v>36707</v>
      </c>
      <c r="BL50" s="18">
        <v>36738</v>
      </c>
      <c r="BM50" s="18">
        <v>36769</v>
      </c>
      <c r="BN50" s="18">
        <v>36799</v>
      </c>
      <c r="BO50" s="18">
        <v>36830</v>
      </c>
      <c r="BP50" s="18">
        <v>36860</v>
      </c>
      <c r="BQ50" s="18">
        <v>36891</v>
      </c>
      <c r="BR50" s="18">
        <v>36922</v>
      </c>
      <c r="BS50" s="18">
        <v>36950</v>
      </c>
      <c r="BT50" s="18">
        <v>36981</v>
      </c>
      <c r="BU50" s="18">
        <v>37011</v>
      </c>
      <c r="BV50" s="18">
        <v>37042</v>
      </c>
      <c r="BW50" s="18">
        <v>37072</v>
      </c>
      <c r="BX50" s="18">
        <v>37103</v>
      </c>
      <c r="BY50" s="18">
        <v>37134</v>
      </c>
      <c r="BZ50" s="18">
        <v>37164</v>
      </c>
      <c r="CA50" s="18">
        <v>37195</v>
      </c>
      <c r="CB50" s="18">
        <v>37225</v>
      </c>
      <c r="CC50" s="18">
        <v>37256</v>
      </c>
      <c r="CD50" s="18">
        <v>37287</v>
      </c>
      <c r="CE50" s="18">
        <v>37315</v>
      </c>
      <c r="CF50" s="18">
        <v>37346</v>
      </c>
      <c r="CG50" s="18">
        <v>37376</v>
      </c>
      <c r="CH50" s="18">
        <v>37407</v>
      </c>
      <c r="CI50" s="18">
        <v>37437</v>
      </c>
      <c r="CJ50" s="18">
        <v>37468</v>
      </c>
      <c r="CK50" s="18">
        <v>37499</v>
      </c>
      <c r="CL50" s="18">
        <v>37529</v>
      </c>
      <c r="CM50" s="18">
        <v>37560</v>
      </c>
      <c r="CN50" s="18">
        <v>37590</v>
      </c>
      <c r="CO50" s="18">
        <v>37621</v>
      </c>
      <c r="CP50" s="18">
        <v>37652</v>
      </c>
      <c r="CQ50" s="18">
        <v>37680</v>
      </c>
      <c r="CR50" s="18">
        <v>37711</v>
      </c>
      <c r="CS50" s="18">
        <v>37741</v>
      </c>
      <c r="CT50" s="18">
        <v>37772</v>
      </c>
      <c r="CU50" s="18">
        <v>37802</v>
      </c>
      <c r="CV50" s="18">
        <v>37833</v>
      </c>
      <c r="CW50" s="18">
        <v>37864</v>
      </c>
      <c r="CX50" s="18">
        <v>37894</v>
      </c>
      <c r="CY50" s="18">
        <v>37925</v>
      </c>
      <c r="CZ50" s="18">
        <v>37955</v>
      </c>
      <c r="DA50" s="18">
        <v>37986</v>
      </c>
      <c r="DB50" s="18">
        <v>38017</v>
      </c>
      <c r="DC50" s="18">
        <v>38046</v>
      </c>
      <c r="DD50" s="18">
        <v>38077</v>
      </c>
      <c r="DE50" s="18">
        <v>38107</v>
      </c>
      <c r="DF50" s="18">
        <v>38138</v>
      </c>
      <c r="DG50" s="18">
        <v>38168</v>
      </c>
      <c r="DH50" s="18">
        <v>38199</v>
      </c>
      <c r="DI50" s="18">
        <v>38230</v>
      </c>
      <c r="DJ50" s="18">
        <v>38260</v>
      </c>
      <c r="DK50" s="18">
        <v>38291</v>
      </c>
      <c r="DL50" s="18">
        <v>38321</v>
      </c>
      <c r="DM50" s="18">
        <v>38352</v>
      </c>
      <c r="DN50" s="18">
        <v>38383</v>
      </c>
      <c r="DO50" s="18">
        <v>38411</v>
      </c>
      <c r="DP50" s="18">
        <v>38442</v>
      </c>
      <c r="DQ50" s="18">
        <v>38472</v>
      </c>
      <c r="DR50" s="18">
        <v>38503</v>
      </c>
      <c r="DS50" s="18">
        <v>38533</v>
      </c>
      <c r="DT50" s="18">
        <v>38564</v>
      </c>
      <c r="DU50" s="18">
        <v>38595</v>
      </c>
      <c r="DV50" s="18">
        <v>38625</v>
      </c>
      <c r="DW50" s="18">
        <v>38656</v>
      </c>
      <c r="DX50" s="18">
        <v>38686</v>
      </c>
      <c r="DY50" s="18">
        <v>38717</v>
      </c>
      <c r="DZ50" s="18">
        <v>38748</v>
      </c>
      <c r="EA50" s="18">
        <v>38776</v>
      </c>
      <c r="EB50" s="18">
        <v>38807</v>
      </c>
      <c r="EC50" s="18">
        <v>38837</v>
      </c>
      <c r="ED50" s="18">
        <v>38868</v>
      </c>
      <c r="EE50" s="18">
        <v>38898</v>
      </c>
      <c r="EF50" s="18">
        <v>38929</v>
      </c>
      <c r="EG50" s="18">
        <v>38960</v>
      </c>
      <c r="EH50" s="18">
        <v>38990</v>
      </c>
      <c r="EI50" s="18">
        <v>39021</v>
      </c>
      <c r="EJ50" s="18">
        <v>39051</v>
      </c>
      <c r="EK50" s="18">
        <v>39082</v>
      </c>
      <c r="EL50" s="18">
        <v>39113</v>
      </c>
      <c r="EM50" s="18">
        <v>39141</v>
      </c>
      <c r="EN50" s="18">
        <v>39172</v>
      </c>
      <c r="EO50" s="18">
        <v>39202</v>
      </c>
      <c r="EP50" s="18">
        <v>39233</v>
      </c>
      <c r="EQ50" s="18">
        <v>39273</v>
      </c>
      <c r="ER50" s="18">
        <v>39304</v>
      </c>
      <c r="ES50" s="18">
        <v>39335</v>
      </c>
      <c r="ET50" s="18">
        <v>39365</v>
      </c>
      <c r="EU50" s="18">
        <v>39396</v>
      </c>
      <c r="EV50" s="18">
        <v>39416</v>
      </c>
      <c r="EW50" s="18">
        <v>39447</v>
      </c>
      <c r="EX50" s="18">
        <v>39478</v>
      </c>
      <c r="EY50" s="18">
        <v>39507</v>
      </c>
      <c r="EZ50" s="18">
        <v>39538</v>
      </c>
      <c r="FA50" s="18">
        <v>39568</v>
      </c>
      <c r="FB50" s="18">
        <v>39599</v>
      </c>
      <c r="FC50" s="18">
        <v>39629</v>
      </c>
      <c r="FD50" s="18">
        <v>39660</v>
      </c>
      <c r="FE50" s="18">
        <v>39691</v>
      </c>
      <c r="FF50" s="18">
        <v>39721</v>
      </c>
      <c r="FG50" s="18">
        <v>39752</v>
      </c>
      <c r="FH50" s="18">
        <v>39782</v>
      </c>
      <c r="FI50" s="18">
        <v>39813</v>
      </c>
      <c r="FJ50" s="18">
        <v>39844</v>
      </c>
      <c r="FK50" s="18">
        <v>39872</v>
      </c>
      <c r="FL50" s="18">
        <v>39903</v>
      </c>
      <c r="FM50" s="18">
        <v>39933</v>
      </c>
      <c r="FN50" s="18">
        <v>39964</v>
      </c>
      <c r="FO50" s="18">
        <v>40006</v>
      </c>
      <c r="FP50" s="18">
        <v>40037</v>
      </c>
      <c r="FQ50" s="18">
        <v>40068</v>
      </c>
      <c r="FR50" s="18">
        <v>40086</v>
      </c>
      <c r="FS50" s="18">
        <v>40117</v>
      </c>
      <c r="FT50" s="18">
        <v>40147</v>
      </c>
      <c r="FU50" s="18">
        <v>40178</v>
      </c>
      <c r="FV50" s="18">
        <v>40209</v>
      </c>
      <c r="FW50" s="18">
        <v>40237</v>
      </c>
      <c r="FX50" s="18">
        <v>40268</v>
      </c>
      <c r="FY50" s="18">
        <v>40298</v>
      </c>
      <c r="FZ50" s="18">
        <v>40329</v>
      </c>
      <c r="GA50" s="18">
        <v>40359</v>
      </c>
      <c r="GB50" s="18">
        <v>40390</v>
      </c>
      <c r="GC50" s="18">
        <v>40421</v>
      </c>
      <c r="GD50" s="18">
        <v>40451</v>
      </c>
      <c r="GE50" s="18">
        <v>40482</v>
      </c>
      <c r="GF50" s="18">
        <v>40512</v>
      </c>
      <c r="GG50" s="18">
        <v>40543</v>
      </c>
      <c r="GH50" s="18">
        <v>40574</v>
      </c>
      <c r="GI50" s="18">
        <v>40602</v>
      </c>
      <c r="GJ50" s="18">
        <v>40633</v>
      </c>
      <c r="GK50" s="18">
        <v>40663</v>
      </c>
      <c r="GL50" s="18">
        <v>40694</v>
      </c>
      <c r="GM50" s="18">
        <v>40724</v>
      </c>
      <c r="GN50" s="18">
        <v>40755</v>
      </c>
      <c r="GO50" s="18">
        <v>40786</v>
      </c>
      <c r="GP50" s="18">
        <v>40816</v>
      </c>
      <c r="GQ50" s="18">
        <v>40847</v>
      </c>
      <c r="GR50" s="18">
        <v>40877</v>
      </c>
      <c r="GS50" s="18">
        <v>40908</v>
      </c>
      <c r="GT50" s="18">
        <v>40939</v>
      </c>
      <c r="GU50" s="18">
        <v>40968</v>
      </c>
      <c r="GV50" s="18">
        <v>40999</v>
      </c>
      <c r="GW50" s="18">
        <v>41029</v>
      </c>
      <c r="GX50" s="18">
        <v>41060</v>
      </c>
      <c r="GY50" s="18">
        <v>41090</v>
      </c>
      <c r="GZ50" s="18">
        <v>41121</v>
      </c>
      <c r="HA50" s="18">
        <v>41152</v>
      </c>
      <c r="HB50" s="18">
        <v>41182</v>
      </c>
      <c r="HC50" s="18">
        <v>41213</v>
      </c>
      <c r="HD50" s="18">
        <v>41243</v>
      </c>
      <c r="HE50" s="48">
        <v>41274</v>
      </c>
      <c r="HF50" s="49">
        <v>41305</v>
      </c>
      <c r="HG50" s="49">
        <v>41333</v>
      </c>
      <c r="HH50" s="49">
        <v>41364</v>
      </c>
      <c r="HI50" s="49">
        <v>41394</v>
      </c>
      <c r="HJ50" s="49">
        <v>41425</v>
      </c>
    </row>
    <row r="51" spans="1:218" s="13" customFormat="1" ht="14" x14ac:dyDescent="0.2">
      <c r="B51" s="19" t="s">
        <v>33</v>
      </c>
      <c r="C51" s="40">
        <v>64574850</v>
      </c>
      <c r="D51" s="40">
        <v>68002938</v>
      </c>
      <c r="E51" s="40">
        <v>66191889</v>
      </c>
      <c r="F51" s="40">
        <v>47720240</v>
      </c>
      <c r="G51" s="40">
        <v>50993825</v>
      </c>
      <c r="H51" s="40">
        <v>44697298</v>
      </c>
      <c r="I51" s="40">
        <v>42829822</v>
      </c>
      <c r="J51" s="40">
        <v>46797106</v>
      </c>
      <c r="K51" s="40">
        <v>49765110</v>
      </c>
      <c r="L51" s="40">
        <v>46511954</v>
      </c>
      <c r="M51" s="40">
        <v>63719668</v>
      </c>
      <c r="N51" s="40">
        <v>51387600</v>
      </c>
      <c r="O51" s="40">
        <v>70491520</v>
      </c>
      <c r="P51" s="40">
        <v>78607320</v>
      </c>
      <c r="Q51" s="40">
        <v>61485600</v>
      </c>
      <c r="R51" s="40">
        <v>64926400</v>
      </c>
      <c r="S51" s="40">
        <v>46675200</v>
      </c>
      <c r="T51" s="40">
        <v>50317960</v>
      </c>
      <c r="U51" s="40">
        <v>50086080</v>
      </c>
      <c r="V51" s="40">
        <v>44191840</v>
      </c>
      <c r="W51" s="40">
        <v>59129400</v>
      </c>
      <c r="X51" s="40">
        <v>46675200</v>
      </c>
      <c r="Y51" s="40">
        <v>51245480</v>
      </c>
      <c r="Z51" s="40">
        <v>54529200</v>
      </c>
      <c r="AA51" s="40">
        <v>58305061</v>
      </c>
      <c r="AB51" s="40">
        <v>59129400</v>
      </c>
      <c r="AC51" s="40">
        <v>49592400</v>
      </c>
      <c r="AD51" s="40">
        <v>44984720</v>
      </c>
      <c r="AE51" s="40">
        <v>45104400</v>
      </c>
      <c r="AF51" s="40">
        <v>41970280</v>
      </c>
      <c r="AG51" s="40">
        <v>35477640</v>
      </c>
      <c r="AH51" s="40">
        <v>38955840</v>
      </c>
      <c r="AI51" s="40">
        <v>42434040</v>
      </c>
      <c r="AJ51" s="40">
        <v>40167600</v>
      </c>
      <c r="AK51" s="40">
        <v>44057200</v>
      </c>
      <c r="AL51" s="40">
        <v>44880000</v>
      </c>
      <c r="AM51" s="40">
        <v>49854200</v>
      </c>
      <c r="AN51" s="40">
        <v>54491800</v>
      </c>
      <c r="AO51" s="40">
        <v>49143600</v>
      </c>
      <c r="AP51" s="40">
        <v>46839760</v>
      </c>
      <c r="AQ51" s="40">
        <v>41738400</v>
      </c>
      <c r="AR51" s="40">
        <v>35245760</v>
      </c>
      <c r="AS51" s="40">
        <v>35477640</v>
      </c>
      <c r="AT51" s="40">
        <v>35185920</v>
      </c>
      <c r="AU51" s="40">
        <v>37796440</v>
      </c>
      <c r="AV51" s="40">
        <v>33660000</v>
      </c>
      <c r="AW51" s="40">
        <v>40115240</v>
      </c>
      <c r="AX51" s="40">
        <v>43309200</v>
      </c>
      <c r="AY51" s="40">
        <v>39883360</v>
      </c>
      <c r="AZ51" s="40">
        <v>51013600</v>
      </c>
      <c r="BA51" s="40">
        <v>51163200</v>
      </c>
      <c r="BB51" s="40">
        <v>50317960</v>
      </c>
      <c r="BC51" s="40">
        <v>41738400</v>
      </c>
      <c r="BD51" s="40">
        <v>35477640</v>
      </c>
      <c r="BE51" s="40">
        <v>31535680</v>
      </c>
      <c r="BF51" s="40">
        <v>29112160</v>
      </c>
      <c r="BG51" s="40">
        <v>34318240</v>
      </c>
      <c r="BH51" s="40">
        <v>33435600</v>
      </c>
      <c r="BI51" s="40">
        <v>44752840</v>
      </c>
      <c r="BJ51" s="40">
        <v>40392000</v>
      </c>
      <c r="BK51" s="40">
        <v>48462920</v>
      </c>
      <c r="BL51" s="40">
        <v>48462920</v>
      </c>
      <c r="BM51" s="40">
        <v>47124000</v>
      </c>
      <c r="BN51" s="40">
        <v>43129680</v>
      </c>
      <c r="BO51" s="40">
        <v>35679600</v>
      </c>
      <c r="BP51" s="40">
        <v>35941400</v>
      </c>
      <c r="BQ51" s="40">
        <v>31999440</v>
      </c>
      <c r="BR51" s="40">
        <v>33300960</v>
      </c>
      <c r="BS51" s="40">
        <v>33158840</v>
      </c>
      <c r="BT51" s="40">
        <v>34333200</v>
      </c>
      <c r="BU51" s="40">
        <v>31767560</v>
      </c>
      <c r="BV51" s="40">
        <v>46675200</v>
      </c>
      <c r="BW51" s="40">
        <v>41506520</v>
      </c>
      <c r="BX51" s="40">
        <v>47535400</v>
      </c>
      <c r="BY51" s="40">
        <v>42636000</v>
      </c>
      <c r="BZ51" s="40">
        <v>41970280</v>
      </c>
      <c r="CA51" s="40">
        <v>37923600</v>
      </c>
      <c r="CB51" s="40">
        <v>32926960</v>
      </c>
      <c r="CC51" s="40">
        <v>28480078</v>
      </c>
      <c r="CD51" s="40">
        <v>30888355</v>
      </c>
      <c r="CE51" s="40">
        <v>32666481</v>
      </c>
      <c r="CF51" s="40">
        <v>32413155</v>
      </c>
      <c r="CG51" s="40">
        <v>35602375</v>
      </c>
      <c r="CH51" s="40">
        <v>36433380</v>
      </c>
      <c r="CI51" s="40">
        <v>44520960</v>
      </c>
      <c r="CJ51" s="40">
        <v>55651200</v>
      </c>
      <c r="CK51" s="40">
        <v>43758000</v>
      </c>
      <c r="CL51" s="40">
        <v>38028320</v>
      </c>
      <c r="CM51" s="40">
        <v>34557600</v>
      </c>
      <c r="CN51" s="40">
        <v>31999440</v>
      </c>
      <c r="CO51" s="40">
        <v>27825600</v>
      </c>
      <c r="CP51" s="40">
        <v>28483840</v>
      </c>
      <c r="CQ51" s="40">
        <v>30840040</v>
      </c>
      <c r="CR51" s="40">
        <v>30518400</v>
      </c>
      <c r="CS51" s="40">
        <v>33158840</v>
      </c>
      <c r="CT51" s="40">
        <v>39045600</v>
      </c>
      <c r="CU51" s="40">
        <v>44984720</v>
      </c>
      <c r="CV51" s="40">
        <v>47535400</v>
      </c>
      <c r="CW51" s="40">
        <v>39943200</v>
      </c>
      <c r="CX51" s="40">
        <v>33854480</v>
      </c>
      <c r="CY51" s="40">
        <v>34782000</v>
      </c>
      <c r="CZ51" s="40">
        <v>32695080</v>
      </c>
      <c r="DA51" s="40">
        <v>26898080</v>
      </c>
      <c r="DB51" s="40">
        <v>28350882</v>
      </c>
      <c r="DC51" s="40">
        <v>29485716</v>
      </c>
      <c r="DD51" s="40">
        <v>29356104</v>
      </c>
      <c r="DE51" s="40">
        <v>36838665</v>
      </c>
      <c r="DF51" s="40">
        <v>37161862</v>
      </c>
      <c r="DG51" s="40">
        <v>35013880</v>
      </c>
      <c r="DH51" s="40">
        <v>39883360</v>
      </c>
      <c r="DI51" s="40">
        <v>34108800</v>
      </c>
      <c r="DJ51" s="40">
        <v>35709520</v>
      </c>
      <c r="DK51" s="40">
        <v>29172000</v>
      </c>
      <c r="DL51" s="40">
        <v>27593720</v>
      </c>
      <c r="DM51" s="40">
        <v>23651760</v>
      </c>
      <c r="DN51" s="40">
        <v>26808320</v>
      </c>
      <c r="DO51" s="40">
        <v>29216880</v>
      </c>
      <c r="DP51" s="40">
        <v>27825600</v>
      </c>
      <c r="DQ51" s="40">
        <v>32231320</v>
      </c>
      <c r="DR51" s="40">
        <v>37474800</v>
      </c>
      <c r="DS51" s="40">
        <v>41042760</v>
      </c>
      <c r="DT51" s="40">
        <v>46839760</v>
      </c>
      <c r="DU51" s="40">
        <v>42187200</v>
      </c>
      <c r="DV51" s="40">
        <v>34550120</v>
      </c>
      <c r="DW51" s="40">
        <v>33211200</v>
      </c>
      <c r="DX51" s="40">
        <v>35013880</v>
      </c>
      <c r="DY51" s="40">
        <v>24115520</v>
      </c>
      <c r="DZ51" s="40">
        <v>26536867</v>
      </c>
      <c r="EA51" s="40">
        <v>29813294</v>
      </c>
      <c r="EB51" s="40">
        <v>29255215</v>
      </c>
      <c r="EC51" s="40">
        <v>26020650</v>
      </c>
      <c r="ED51" s="40">
        <v>39603637</v>
      </c>
      <c r="EE51" s="40">
        <f>1136960*31</f>
        <v>35245760</v>
      </c>
      <c r="EF51" s="40">
        <f t="shared" ref="EF51:EM51" si="22">1136960*31</f>
        <v>35245760</v>
      </c>
      <c r="EG51" s="40">
        <f>1136960*30</f>
        <v>34108800</v>
      </c>
      <c r="EH51" s="40">
        <f t="shared" si="22"/>
        <v>35245760</v>
      </c>
      <c r="EI51" s="40">
        <f>1136960*30</f>
        <v>34108800</v>
      </c>
      <c r="EJ51" s="40">
        <f t="shared" si="22"/>
        <v>35245760</v>
      </c>
      <c r="EK51" s="40">
        <f t="shared" si="22"/>
        <v>35245760</v>
      </c>
      <c r="EL51" s="40">
        <f>1136960*28</f>
        <v>31834880</v>
      </c>
      <c r="EM51" s="40">
        <f t="shared" si="22"/>
        <v>35245760</v>
      </c>
      <c r="EN51" s="40">
        <v>28031300</v>
      </c>
      <c r="EO51" s="40">
        <v>30609656</v>
      </c>
      <c r="EP51" s="40">
        <v>38421020</v>
      </c>
      <c r="EQ51" s="40">
        <v>35709520</v>
      </c>
      <c r="ER51" s="40">
        <v>43129680</v>
      </c>
      <c r="ES51" s="40">
        <v>38596800</v>
      </c>
      <c r="ET51" s="40">
        <v>33158840</v>
      </c>
      <c r="EU51" s="40">
        <v>30967200</v>
      </c>
      <c r="EV51" s="40">
        <v>23188000</v>
      </c>
      <c r="EW51" s="40">
        <v>22956120</v>
      </c>
      <c r="EX51" s="40">
        <v>25144129.129032262</v>
      </c>
      <c r="EY51" s="40">
        <v>26862244</v>
      </c>
      <c r="EZ51" s="40">
        <v>24977310</v>
      </c>
      <c r="FA51" s="40">
        <v>31402349</v>
      </c>
      <c r="FB51" s="40">
        <v>32142495</v>
      </c>
      <c r="FC51" s="40">
        <v>34782000</v>
      </c>
      <c r="FD51" s="40">
        <v>44984720</v>
      </c>
      <c r="FE51" s="40">
        <v>37026000</v>
      </c>
      <c r="FF51" s="40">
        <v>37100800</v>
      </c>
      <c r="FG51" s="40">
        <v>28274400</v>
      </c>
      <c r="FH51" s="40">
        <v>25970560</v>
      </c>
      <c r="FI51" s="40">
        <v>21101080</v>
      </c>
      <c r="FJ51" s="40">
        <v>24504480</v>
      </c>
      <c r="FK51" s="40">
        <v>27129960</v>
      </c>
      <c r="FL51" s="40">
        <v>23337600</v>
      </c>
      <c r="FM51" s="40">
        <v>30144400</v>
      </c>
      <c r="FN51" s="40">
        <v>32538000</v>
      </c>
      <c r="FO51" s="40">
        <v>36405160</v>
      </c>
      <c r="FP51" s="40">
        <v>38492080</v>
      </c>
      <c r="FQ51" s="40">
        <v>34333200</v>
      </c>
      <c r="FR51" s="40">
        <v>30608160</v>
      </c>
      <c r="FS51" s="40">
        <v>27376800</v>
      </c>
      <c r="FT51" s="40">
        <v>25043040</v>
      </c>
      <c r="FU51" s="40">
        <v>20637320</v>
      </c>
      <c r="FV51" s="40">
        <v>23165548</v>
      </c>
      <c r="FW51" s="40">
        <v>25640286</v>
      </c>
      <c r="FX51" s="40">
        <v>22273890</v>
      </c>
      <c r="FY51" s="40">
        <v>28569259</v>
      </c>
      <c r="FZ51" s="40">
        <v>34428630</v>
      </c>
      <c r="GA51" s="40">
        <v>36292466</v>
      </c>
      <c r="GB51" s="40">
        <v>38334170</v>
      </c>
      <c r="GC51" s="40">
        <v>36604577</v>
      </c>
      <c r="GD51" s="40">
        <v>34318240</v>
      </c>
      <c r="GE51" s="40">
        <v>28050000</v>
      </c>
      <c r="GF51" s="40">
        <v>27129960</v>
      </c>
      <c r="GG51" s="40">
        <v>23188000</v>
      </c>
      <c r="GH51" s="40">
        <v>20106240</v>
      </c>
      <c r="GI51" s="40">
        <v>25970560</v>
      </c>
      <c r="GJ51" s="40">
        <v>30518400</v>
      </c>
      <c r="GK51" s="40">
        <v>32463200</v>
      </c>
      <c r="GL51" s="40">
        <v>40840800</v>
      </c>
      <c r="GM51" s="40">
        <v>42665920</v>
      </c>
      <c r="GN51" s="40">
        <v>49622320</v>
      </c>
      <c r="GO51" s="40">
        <v>37923600</v>
      </c>
      <c r="GP51" s="40">
        <v>33854480</v>
      </c>
      <c r="GQ51" s="40">
        <v>30069600</v>
      </c>
      <c r="GR51" s="40">
        <v>27593720</v>
      </c>
      <c r="GS51" s="40">
        <f>785400*31</f>
        <v>24347400</v>
      </c>
      <c r="GT51" s="40">
        <f>890120*29</f>
        <v>25813480</v>
      </c>
      <c r="GU51" s="40">
        <f>1009800*31</f>
        <v>31303800</v>
      </c>
      <c r="GV51" s="40">
        <f>1009800*30</f>
        <v>30294000</v>
      </c>
      <c r="GW51" s="40">
        <f>1262547.19642857*31</f>
        <v>39138963.089285672</v>
      </c>
      <c r="GX51" s="40">
        <f>1235819.66129032*30</f>
        <v>37074589.8387096</v>
      </c>
      <c r="GY51" s="41">
        <f>1286560*31</f>
        <v>39883360</v>
      </c>
      <c r="GZ51" s="41">
        <f>1376320*31</f>
        <v>42665920</v>
      </c>
      <c r="HA51" s="41">
        <f>1361360*30</f>
        <v>40840800</v>
      </c>
      <c r="HB51" s="41">
        <f>1204280*31</f>
        <v>37332680</v>
      </c>
      <c r="HC51" s="41">
        <f>1241680*30</f>
        <v>37250400</v>
      </c>
      <c r="HD51" s="41">
        <f>1122000*31</f>
        <v>34782000</v>
      </c>
      <c r="HE51" s="40">
        <v>25506800</v>
      </c>
      <c r="HF51" s="53">
        <v>27227200</v>
      </c>
      <c r="HG51" s="53">
        <v>31071920</v>
      </c>
      <c r="HH51" s="53">
        <v>27825600</v>
      </c>
      <c r="HI51" s="53">
        <v>31303800</v>
      </c>
      <c r="HJ51" s="53">
        <v>37026000</v>
      </c>
    </row>
    <row r="52" spans="1:218" s="13" customFormat="1" ht="16" x14ac:dyDescent="0.2">
      <c r="B52" s="22" t="s">
        <v>34</v>
      </c>
      <c r="C52" s="40">
        <v>2083059.6774193549</v>
      </c>
      <c r="D52" s="40">
        <v>2193643.1612903224</v>
      </c>
      <c r="E52" s="40">
        <v>2206396.2999999998</v>
      </c>
      <c r="F52" s="40">
        <v>1539362.5806451612</v>
      </c>
      <c r="G52" s="40">
        <v>1699794.1666666667</v>
      </c>
      <c r="H52" s="40">
        <v>1441848.3225806451</v>
      </c>
      <c r="I52" s="40">
        <v>1381607.1612903227</v>
      </c>
      <c r="J52" s="40">
        <v>1671325.2142857099</v>
      </c>
      <c r="K52" s="40">
        <v>1605326.1290322582</v>
      </c>
      <c r="L52" s="40">
        <v>1550398.4666666666</v>
      </c>
      <c r="M52" s="40">
        <v>2055473.1612903227</v>
      </c>
      <c r="N52" s="40">
        <v>1712920</v>
      </c>
      <c r="O52" s="40">
        <v>2273920</v>
      </c>
      <c r="P52" s="40">
        <v>2535720</v>
      </c>
      <c r="Q52" s="40">
        <v>2049520</v>
      </c>
      <c r="R52" s="40">
        <v>2094400</v>
      </c>
      <c r="S52" s="40">
        <v>1555840</v>
      </c>
      <c r="T52" s="40">
        <v>1623160</v>
      </c>
      <c r="U52" s="40">
        <v>1615680</v>
      </c>
      <c r="V52" s="40">
        <v>1578280</v>
      </c>
      <c r="W52" s="40">
        <v>1907400</v>
      </c>
      <c r="X52" s="40">
        <v>1555840</v>
      </c>
      <c r="Y52" s="40">
        <v>1653080</v>
      </c>
      <c r="Z52" s="40">
        <v>1817640</v>
      </c>
      <c r="AA52" s="40">
        <v>1880808.4193548388</v>
      </c>
      <c r="AB52" s="40">
        <v>1907400</v>
      </c>
      <c r="AC52" s="40">
        <v>1653080</v>
      </c>
      <c r="AD52" s="40">
        <v>1451120</v>
      </c>
      <c r="AE52" s="40">
        <v>1503480</v>
      </c>
      <c r="AF52" s="40">
        <v>1353880</v>
      </c>
      <c r="AG52" s="40">
        <v>1144440</v>
      </c>
      <c r="AH52" s="40">
        <v>1391280</v>
      </c>
      <c r="AI52" s="40">
        <v>1368840</v>
      </c>
      <c r="AJ52" s="40">
        <v>1338920</v>
      </c>
      <c r="AK52" s="40">
        <v>1421200</v>
      </c>
      <c r="AL52" s="40">
        <v>1496000</v>
      </c>
      <c r="AM52" s="40">
        <v>1608200</v>
      </c>
      <c r="AN52" s="40">
        <v>1757800</v>
      </c>
      <c r="AO52" s="40">
        <v>1638120</v>
      </c>
      <c r="AP52" s="40">
        <v>1510960</v>
      </c>
      <c r="AQ52" s="40">
        <v>1391280</v>
      </c>
      <c r="AR52" s="40">
        <v>1136960</v>
      </c>
      <c r="AS52" s="40">
        <v>1144440</v>
      </c>
      <c r="AT52" s="40">
        <v>1256640</v>
      </c>
      <c r="AU52" s="40">
        <v>1219240</v>
      </c>
      <c r="AV52" s="40">
        <v>1122000</v>
      </c>
      <c r="AW52" s="40">
        <v>1294040</v>
      </c>
      <c r="AX52" s="40">
        <v>1443640</v>
      </c>
      <c r="AY52" s="40">
        <v>1286560</v>
      </c>
      <c r="AZ52" s="40">
        <v>1645600</v>
      </c>
      <c r="BA52" s="40">
        <v>1705440</v>
      </c>
      <c r="BB52" s="40">
        <v>1623160</v>
      </c>
      <c r="BC52" s="40">
        <v>1391280</v>
      </c>
      <c r="BD52" s="40">
        <v>1144440</v>
      </c>
      <c r="BE52" s="40">
        <v>1017280</v>
      </c>
      <c r="BF52" s="40">
        <v>1039720</v>
      </c>
      <c r="BG52" s="40">
        <v>1107040</v>
      </c>
      <c r="BH52" s="40">
        <v>1114520</v>
      </c>
      <c r="BI52" s="40">
        <v>1443640</v>
      </c>
      <c r="BJ52" s="40">
        <v>1346400</v>
      </c>
      <c r="BK52" s="40">
        <v>1563320</v>
      </c>
      <c r="BL52" s="40">
        <v>1563320</v>
      </c>
      <c r="BM52" s="40">
        <v>1570800</v>
      </c>
      <c r="BN52" s="40">
        <v>1391280</v>
      </c>
      <c r="BO52" s="40">
        <v>1189320</v>
      </c>
      <c r="BP52" s="40">
        <v>1159400</v>
      </c>
      <c r="BQ52" s="40">
        <v>1032240</v>
      </c>
      <c r="BR52" s="40">
        <v>1189320</v>
      </c>
      <c r="BS52" s="40">
        <v>1069640</v>
      </c>
      <c r="BT52" s="40">
        <v>1144440</v>
      </c>
      <c r="BU52" s="40">
        <v>1024760</v>
      </c>
      <c r="BV52" s="40">
        <v>1555840</v>
      </c>
      <c r="BW52" s="40">
        <v>1338920</v>
      </c>
      <c r="BX52" s="40">
        <v>1533400</v>
      </c>
      <c r="BY52" s="40">
        <v>1421200</v>
      </c>
      <c r="BZ52" s="40">
        <v>1353880</v>
      </c>
      <c r="CA52" s="40">
        <v>1264120</v>
      </c>
      <c r="CB52" s="40">
        <v>1062160</v>
      </c>
      <c r="CC52" s="40">
        <v>918712.19354838715</v>
      </c>
      <c r="CD52" s="40">
        <v>1103155.5357142857</v>
      </c>
      <c r="CE52" s="40">
        <v>1053757.4516129033</v>
      </c>
      <c r="CF52" s="40">
        <v>1080438.5</v>
      </c>
      <c r="CG52" s="40">
        <v>1148463.7096774194</v>
      </c>
      <c r="CH52" s="40">
        <v>1214446</v>
      </c>
      <c r="CI52" s="40">
        <v>1436160</v>
      </c>
      <c r="CJ52" s="40">
        <v>1795200</v>
      </c>
      <c r="CK52" s="40">
        <v>1458600</v>
      </c>
      <c r="CL52" s="40">
        <v>1226720</v>
      </c>
      <c r="CM52" s="40">
        <v>1151920</v>
      </c>
      <c r="CN52" s="40">
        <v>1032240</v>
      </c>
      <c r="CO52" s="40">
        <v>897600</v>
      </c>
      <c r="CP52" s="40">
        <v>1017280</v>
      </c>
      <c r="CQ52" s="40">
        <v>994840</v>
      </c>
      <c r="CR52" s="40">
        <v>1017280</v>
      </c>
      <c r="CS52" s="40">
        <v>1069640</v>
      </c>
      <c r="CT52" s="40">
        <v>1301520</v>
      </c>
      <c r="CU52" s="40">
        <v>1451120</v>
      </c>
      <c r="CV52" s="40">
        <v>1533400</v>
      </c>
      <c r="CW52" s="40">
        <v>1331440</v>
      </c>
      <c r="CX52" s="40">
        <v>1092080</v>
      </c>
      <c r="CY52" s="40">
        <v>1159400</v>
      </c>
      <c r="CZ52" s="40">
        <v>1054680</v>
      </c>
      <c r="DA52" s="40">
        <v>867680</v>
      </c>
      <c r="DB52" s="40">
        <v>1012531.5</v>
      </c>
      <c r="DC52" s="40">
        <v>951152.12903225806</v>
      </c>
      <c r="DD52" s="40">
        <v>978536.8</v>
      </c>
      <c r="DE52" s="40">
        <v>1188344.0322580645</v>
      </c>
      <c r="DF52" s="40">
        <v>1238728.7333333334</v>
      </c>
      <c r="DG52" s="40">
        <v>1129480</v>
      </c>
      <c r="DH52" s="40">
        <v>1286560</v>
      </c>
      <c r="DI52" s="40">
        <v>1136960</v>
      </c>
      <c r="DJ52" s="40">
        <v>1151920</v>
      </c>
      <c r="DK52" s="40">
        <v>972400</v>
      </c>
      <c r="DL52" s="40">
        <v>890120</v>
      </c>
      <c r="DM52" s="40">
        <v>762960</v>
      </c>
      <c r="DN52" s="40">
        <v>957440</v>
      </c>
      <c r="DO52" s="40">
        <v>942480</v>
      </c>
      <c r="DP52" s="40">
        <v>927520</v>
      </c>
      <c r="DQ52" s="40">
        <v>1039720</v>
      </c>
      <c r="DR52" s="40">
        <v>1249160</v>
      </c>
      <c r="DS52" s="40">
        <v>1323960</v>
      </c>
      <c r="DT52" s="40">
        <v>1510960</v>
      </c>
      <c r="DU52" s="40">
        <v>1406240</v>
      </c>
      <c r="DV52" s="40">
        <v>1114520</v>
      </c>
      <c r="DW52" s="40">
        <v>1107040</v>
      </c>
      <c r="DX52" s="40">
        <v>1129480</v>
      </c>
      <c r="DY52" s="40">
        <v>777920</v>
      </c>
      <c r="DZ52" s="40">
        <v>947745.25</v>
      </c>
      <c r="EA52" s="40">
        <v>961719.16129032255</v>
      </c>
      <c r="EB52" s="40">
        <v>975173.83333333337</v>
      </c>
      <c r="EC52" s="40">
        <v>839375.80645161285</v>
      </c>
      <c r="ED52" s="40">
        <v>1320121.2333333334</v>
      </c>
      <c r="EE52" s="40">
        <v>1136960</v>
      </c>
      <c r="EF52" s="40">
        <v>1353880</v>
      </c>
      <c r="EG52" s="40">
        <v>1084600</v>
      </c>
      <c r="EH52" s="40">
        <v>1114520</v>
      </c>
      <c r="EI52" s="40">
        <v>1009800</v>
      </c>
      <c r="EJ52" s="40">
        <v>957440</v>
      </c>
      <c r="EK52" s="40">
        <v>800360</v>
      </c>
      <c r="EL52" s="40">
        <v>1092080</v>
      </c>
      <c r="EM52" s="40">
        <v>979880</v>
      </c>
      <c r="EN52" s="40">
        <v>919316.12903225806</v>
      </c>
      <c r="EO52" s="40">
        <v>1136960</v>
      </c>
      <c r="EP52" s="40">
        <v>1078567.7419354839</v>
      </c>
      <c r="EQ52" s="40">
        <v>1151920</v>
      </c>
      <c r="ER52" s="40">
        <v>1391280</v>
      </c>
      <c r="ES52" s="40">
        <v>1286560</v>
      </c>
      <c r="ET52" s="40">
        <v>1069640</v>
      </c>
      <c r="EU52" s="40">
        <v>1032240</v>
      </c>
      <c r="EV52" s="40">
        <v>748000</v>
      </c>
      <c r="EW52" s="40">
        <v>740520</v>
      </c>
      <c r="EX52" s="40">
        <v>898004.6117511522</v>
      </c>
      <c r="EY52" s="40">
        <v>866524</v>
      </c>
      <c r="EZ52" s="40">
        <v>805719.67741935502</v>
      </c>
      <c r="FA52" s="40">
        <v>1012979</v>
      </c>
      <c r="FB52" s="40">
        <v>1036854.6774193548</v>
      </c>
      <c r="FC52" s="40">
        <v>1122000</v>
      </c>
      <c r="FD52" s="40">
        <v>1451120</v>
      </c>
      <c r="FE52" s="40">
        <v>1234200</v>
      </c>
      <c r="FF52" s="40">
        <v>1196800</v>
      </c>
      <c r="FG52" s="40">
        <v>942480</v>
      </c>
      <c r="FH52" s="40">
        <v>837760</v>
      </c>
      <c r="FI52" s="40">
        <v>680680</v>
      </c>
      <c r="FJ52" s="40">
        <v>875160</v>
      </c>
      <c r="FK52" s="40">
        <v>875160</v>
      </c>
      <c r="FL52" s="40">
        <v>752825.80645161285</v>
      </c>
      <c r="FM52" s="40">
        <v>972400</v>
      </c>
      <c r="FN52" s="40">
        <v>1084600</v>
      </c>
      <c r="FO52" s="40">
        <v>1174360</v>
      </c>
      <c r="FP52" s="40">
        <v>1241680</v>
      </c>
      <c r="FQ52" s="40">
        <v>1144440</v>
      </c>
      <c r="FR52" s="40">
        <v>987360</v>
      </c>
      <c r="FS52" s="40">
        <v>912560</v>
      </c>
      <c r="FT52" s="40">
        <v>807840</v>
      </c>
      <c r="FU52" s="40">
        <v>665720</v>
      </c>
      <c r="FV52" s="40">
        <v>827341</v>
      </c>
      <c r="FW52" s="40">
        <v>827106</v>
      </c>
      <c r="FX52" s="40">
        <v>742463</v>
      </c>
      <c r="FY52" s="40">
        <v>921589</v>
      </c>
      <c r="FZ52" s="40">
        <v>1147621</v>
      </c>
      <c r="GA52" s="40">
        <v>1170725</v>
      </c>
      <c r="GB52" s="40">
        <v>1236586</v>
      </c>
      <c r="GC52" s="40">
        <v>1220152</v>
      </c>
      <c r="GD52" s="40">
        <v>1107040</v>
      </c>
      <c r="GE52" s="40">
        <v>935000</v>
      </c>
      <c r="GF52" s="40">
        <v>875160</v>
      </c>
      <c r="GG52" s="40">
        <v>748000</v>
      </c>
      <c r="GH52" s="40">
        <v>718080</v>
      </c>
      <c r="GI52" s="40">
        <v>837760</v>
      </c>
      <c r="GJ52" s="40">
        <v>984464.51612903224</v>
      </c>
      <c r="GK52" s="40">
        <v>1047200</v>
      </c>
      <c r="GL52" s="40">
        <v>1317445.1612903227</v>
      </c>
      <c r="GM52" s="40">
        <v>1376320</v>
      </c>
      <c r="GN52" s="40">
        <v>1600720</v>
      </c>
      <c r="GO52" s="40">
        <v>1264120</v>
      </c>
      <c r="GP52" s="40">
        <f>GP51/31</f>
        <v>1092080</v>
      </c>
      <c r="GQ52" s="40">
        <f>GQ51/30</f>
        <v>1002320</v>
      </c>
      <c r="GR52" s="40">
        <f>GR51/31</f>
        <v>890120</v>
      </c>
      <c r="GS52" s="40">
        <v>785400</v>
      </c>
      <c r="GT52" s="40">
        <v>921910</v>
      </c>
      <c r="GU52" s="40">
        <v>1009800</v>
      </c>
      <c r="GV52" s="40">
        <v>977225.80645161285</v>
      </c>
      <c r="GW52" s="40">
        <v>1262547.19642857</v>
      </c>
      <c r="GX52" s="40">
        <v>1195954.510926116</v>
      </c>
      <c r="GY52" s="40">
        <v>1329445</v>
      </c>
      <c r="GZ52" s="40">
        <v>1422197</v>
      </c>
      <c r="HA52" s="40">
        <v>1361360</v>
      </c>
      <c r="HB52" s="40">
        <v>1244422</v>
      </c>
      <c r="HC52" s="42">
        <v>1241680</v>
      </c>
      <c r="HD52" s="43">
        <v>1159400</v>
      </c>
      <c r="HE52" s="40">
        <f>25506800/31</f>
        <v>822800</v>
      </c>
      <c r="HF52" s="40">
        <f>27227200/31</f>
        <v>878296.77419354836</v>
      </c>
      <c r="HG52" s="54">
        <f>31071920/31</f>
        <v>1002320</v>
      </c>
      <c r="HH52" s="54">
        <f>27825600/31</f>
        <v>897600</v>
      </c>
      <c r="HI52" s="54">
        <f>31303800/31</f>
        <v>1009800</v>
      </c>
      <c r="HJ52" s="54">
        <f>37026000/31</f>
        <v>1194387.0967741935</v>
      </c>
    </row>
    <row r="53" spans="1:218" ht="16" x14ac:dyDescent="0.2">
      <c r="EH53" s="11"/>
      <c r="EI53" s="11"/>
      <c r="EJ53" s="11"/>
      <c r="EK53" s="11"/>
      <c r="EL53" s="11"/>
      <c r="EM53" s="11"/>
      <c r="EN53" s="11"/>
      <c r="EO53" s="11"/>
      <c r="EP53" s="11"/>
      <c r="EQ53" s="4"/>
      <c r="ER53" s="4"/>
      <c r="ES53" s="4"/>
      <c r="HD53" s="44"/>
    </row>
    <row r="54" spans="1:218" ht="14" customHeight="1" x14ac:dyDescent="0.2"/>
    <row r="56" spans="1:218" ht="20" x14ac:dyDescent="0.25">
      <c r="J56" s="47"/>
    </row>
    <row r="62" spans="1:218" x14ac:dyDescent="0.2"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</row>
    <row r="63" spans="1:218" x14ac:dyDescent="0.2">
      <c r="A63" s="8"/>
      <c r="B63" s="7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</row>
    <row r="64" spans="1:218" ht="13" x14ac:dyDescent="0.15">
      <c r="A64" s="8"/>
      <c r="B64" s="7"/>
      <c r="O64" s="6"/>
    </row>
    <row r="65" spans="1:19" ht="13" x14ac:dyDescent="0.15">
      <c r="A65" s="8"/>
      <c r="B65" s="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"/>
    </row>
    <row r="66" spans="1:19" ht="13" x14ac:dyDescent="0.15">
      <c r="A66" s="8"/>
      <c r="B66" s="7"/>
      <c r="O66" s="6"/>
      <c r="S66" s="5"/>
    </row>
    <row r="67" spans="1:19" ht="13" x14ac:dyDescent="0.15">
      <c r="A67" s="8"/>
      <c r="B67" s="7"/>
      <c r="O67" s="6"/>
    </row>
    <row r="68" spans="1:19" ht="13" x14ac:dyDescent="0.15">
      <c r="A68" s="8"/>
      <c r="B68" s="7"/>
      <c r="O68" s="6"/>
      <c r="S68" s="4"/>
    </row>
    <row r="69" spans="1:19" ht="13" x14ac:dyDescent="0.15">
      <c r="A69" s="8"/>
      <c r="B69" s="7"/>
      <c r="O69" s="6"/>
      <c r="S69" s="4"/>
    </row>
    <row r="70" spans="1:19" ht="13" x14ac:dyDescent="0.15">
      <c r="A70" s="8"/>
      <c r="B70" s="9"/>
      <c r="O70" s="6"/>
      <c r="S70" s="4"/>
    </row>
    <row r="71" spans="1:19" ht="13" x14ac:dyDescent="0.15">
      <c r="A71" s="8"/>
      <c r="B71" s="7"/>
      <c r="O71" s="6"/>
      <c r="S71" s="4"/>
    </row>
    <row r="72" spans="1:19" ht="13" x14ac:dyDescent="0.15">
      <c r="A72" s="8"/>
      <c r="B72" s="7"/>
      <c r="O72" s="6"/>
      <c r="S72" s="4"/>
    </row>
    <row r="73" spans="1:19" ht="13" x14ac:dyDescent="0.15">
      <c r="A73" s="8"/>
      <c r="B73" s="7"/>
      <c r="O73" s="6"/>
      <c r="S73" s="4"/>
    </row>
    <row r="74" spans="1:19" x14ac:dyDescent="0.2">
      <c r="S74" s="4"/>
    </row>
    <row r="75" spans="1:19" x14ac:dyDescent="0.2">
      <c r="S75" s="4"/>
    </row>
    <row r="76" spans="1:19" x14ac:dyDescent="0.2">
      <c r="S76" s="4"/>
    </row>
    <row r="77" spans="1:19" x14ac:dyDescent="0.2">
      <c r="S77" s="4"/>
    </row>
    <row r="78" spans="1:19" x14ac:dyDescent="0.2">
      <c r="S78" s="5"/>
    </row>
    <row r="80" spans="1:19" x14ac:dyDescent="0.2">
      <c r="S80" s="4"/>
    </row>
    <row r="81" spans="19:19" x14ac:dyDescent="0.2">
      <c r="S81" s="4"/>
    </row>
    <row r="82" spans="19:19" x14ac:dyDescent="0.2">
      <c r="S82" s="4"/>
    </row>
    <row r="83" spans="19:19" x14ac:dyDescent="0.2">
      <c r="S83" s="4"/>
    </row>
    <row r="84" spans="19:19" x14ac:dyDescent="0.2">
      <c r="S84" s="4"/>
    </row>
    <row r="85" spans="19:19" x14ac:dyDescent="0.2">
      <c r="S85" s="4"/>
    </row>
    <row r="86" spans="19:19" x14ac:dyDescent="0.2">
      <c r="S86" s="4"/>
    </row>
    <row r="87" spans="19:19" x14ac:dyDescent="0.2">
      <c r="S87" s="4"/>
    </row>
    <row r="88" spans="19:19" x14ac:dyDescent="0.2">
      <c r="S88" s="4"/>
    </row>
    <row r="89" spans="19:19" x14ac:dyDescent="0.2">
      <c r="S89" s="4"/>
    </row>
    <row r="90" spans="19:19" x14ac:dyDescent="0.2">
      <c r="S90" s="5"/>
    </row>
    <row r="92" spans="19:19" x14ac:dyDescent="0.2">
      <c r="S92" s="4"/>
    </row>
    <row r="93" spans="19:19" x14ac:dyDescent="0.2">
      <c r="S93" s="4"/>
    </row>
    <row r="94" spans="19:19" x14ac:dyDescent="0.2">
      <c r="S94" s="4"/>
    </row>
    <row r="95" spans="19:19" x14ac:dyDescent="0.2">
      <c r="S95" s="4"/>
    </row>
    <row r="96" spans="19:19" x14ac:dyDescent="0.2">
      <c r="S96" s="4"/>
    </row>
    <row r="97" spans="19:19" x14ac:dyDescent="0.2">
      <c r="S97" s="4"/>
    </row>
    <row r="98" spans="19:19" x14ac:dyDescent="0.2">
      <c r="S98" s="4"/>
    </row>
    <row r="99" spans="19:19" x14ac:dyDescent="0.2">
      <c r="S99" s="4"/>
    </row>
    <row r="100" spans="19:19" x14ac:dyDescent="0.2">
      <c r="S100" s="4"/>
    </row>
    <row r="101" spans="19:19" x14ac:dyDescent="0.2">
      <c r="S101" s="4"/>
    </row>
    <row r="102" spans="19:19" x14ac:dyDescent="0.2">
      <c r="S102" s="5"/>
    </row>
    <row r="104" spans="19:19" x14ac:dyDescent="0.2">
      <c r="S104" s="4"/>
    </row>
    <row r="105" spans="19:19" x14ac:dyDescent="0.2">
      <c r="S105" s="4"/>
    </row>
    <row r="106" spans="19:19" x14ac:dyDescent="0.2">
      <c r="S106" s="4"/>
    </row>
    <row r="107" spans="19:19" x14ac:dyDescent="0.2">
      <c r="S107" s="4"/>
    </row>
    <row r="108" spans="19:19" x14ac:dyDescent="0.2">
      <c r="S108" s="4"/>
    </row>
    <row r="109" spans="19:19" x14ac:dyDescent="0.2">
      <c r="S109" s="4"/>
    </row>
    <row r="110" spans="19:19" x14ac:dyDescent="0.2">
      <c r="S110" s="4"/>
    </row>
    <row r="111" spans="19:19" x14ac:dyDescent="0.2">
      <c r="S111" s="4"/>
    </row>
    <row r="112" spans="19:19" x14ac:dyDescent="0.2">
      <c r="S112" s="4"/>
    </row>
    <row r="113" spans="19:19" x14ac:dyDescent="0.2">
      <c r="S113" s="4"/>
    </row>
    <row r="114" spans="19:19" x14ac:dyDescent="0.2">
      <c r="S114" s="5"/>
    </row>
    <row r="116" spans="19:19" x14ac:dyDescent="0.2">
      <c r="S116" s="4"/>
    </row>
    <row r="117" spans="19:19" x14ac:dyDescent="0.2">
      <c r="S117" s="4"/>
    </row>
    <row r="118" spans="19:19" x14ac:dyDescent="0.2">
      <c r="S118" s="4"/>
    </row>
    <row r="119" spans="19:19" x14ac:dyDescent="0.2">
      <c r="S119" s="4"/>
    </row>
    <row r="120" spans="19:19" x14ac:dyDescent="0.2">
      <c r="S120" s="4"/>
    </row>
    <row r="121" spans="19:19" x14ac:dyDescent="0.2">
      <c r="S121" s="4"/>
    </row>
    <row r="122" spans="19:19" x14ac:dyDescent="0.2">
      <c r="S122" s="4"/>
    </row>
    <row r="123" spans="19:19" x14ac:dyDescent="0.2">
      <c r="S123" s="4"/>
    </row>
    <row r="124" spans="19:19" x14ac:dyDescent="0.2">
      <c r="S124" s="4"/>
    </row>
    <row r="125" spans="19:19" x14ac:dyDescent="0.2">
      <c r="S125" s="4"/>
    </row>
    <row r="126" spans="19:19" x14ac:dyDescent="0.2">
      <c r="S126" s="5"/>
    </row>
    <row r="128" spans="19:19" x14ac:dyDescent="0.2">
      <c r="S128" s="4"/>
    </row>
    <row r="129" spans="19:19" x14ac:dyDescent="0.2">
      <c r="S129" s="4"/>
    </row>
    <row r="130" spans="19:19" x14ac:dyDescent="0.2">
      <c r="S130" s="4"/>
    </row>
    <row r="131" spans="19:19" x14ac:dyDescent="0.2">
      <c r="S131" s="4"/>
    </row>
    <row r="132" spans="19:19" x14ac:dyDescent="0.2">
      <c r="S132" s="4"/>
    </row>
    <row r="133" spans="19:19" x14ac:dyDescent="0.2">
      <c r="S133" s="4"/>
    </row>
    <row r="134" spans="19:19" x14ac:dyDescent="0.2">
      <c r="S134" s="4"/>
    </row>
    <row r="135" spans="19:19" x14ac:dyDescent="0.2">
      <c r="S135" s="4"/>
    </row>
    <row r="136" spans="19:19" x14ac:dyDescent="0.2">
      <c r="S136" s="4"/>
    </row>
    <row r="137" spans="19:19" x14ac:dyDescent="0.2">
      <c r="S137" s="4"/>
    </row>
    <row r="138" spans="19:19" x14ac:dyDescent="0.2">
      <c r="S138" s="5"/>
    </row>
    <row r="140" spans="19:19" x14ac:dyDescent="0.2">
      <c r="S140" s="4"/>
    </row>
    <row r="141" spans="19:19" x14ac:dyDescent="0.2">
      <c r="S141" s="4"/>
    </row>
    <row r="142" spans="19:19" x14ac:dyDescent="0.2">
      <c r="S142" s="4"/>
    </row>
    <row r="143" spans="19:19" x14ac:dyDescent="0.2">
      <c r="S143" s="4"/>
    </row>
    <row r="144" spans="19:19" x14ac:dyDescent="0.2">
      <c r="S144" s="4"/>
    </row>
    <row r="145" spans="19:19" x14ac:dyDescent="0.2">
      <c r="S145" s="4"/>
    </row>
    <row r="146" spans="19:19" x14ac:dyDescent="0.2">
      <c r="S146" s="4"/>
    </row>
    <row r="147" spans="19:19" x14ac:dyDescent="0.2">
      <c r="S147" s="4"/>
    </row>
    <row r="148" spans="19:19" x14ac:dyDescent="0.2">
      <c r="S148" s="4"/>
    </row>
    <row r="149" spans="19:19" x14ac:dyDescent="0.2">
      <c r="S149" s="4"/>
    </row>
    <row r="150" spans="19:19" x14ac:dyDescent="0.2">
      <c r="S150" s="5"/>
    </row>
    <row r="152" spans="19:19" x14ac:dyDescent="0.2">
      <c r="S152" s="4"/>
    </row>
    <row r="153" spans="19:19" x14ac:dyDescent="0.2">
      <c r="S153" s="4"/>
    </row>
    <row r="154" spans="19:19" x14ac:dyDescent="0.2">
      <c r="S154" s="4"/>
    </row>
    <row r="155" spans="19:19" x14ac:dyDescent="0.2">
      <c r="S155" s="4"/>
    </row>
    <row r="156" spans="19:19" x14ac:dyDescent="0.2">
      <c r="S156" s="4"/>
    </row>
    <row r="157" spans="19:19" x14ac:dyDescent="0.2">
      <c r="S157" s="4"/>
    </row>
    <row r="158" spans="19:19" x14ac:dyDescent="0.2">
      <c r="S158" s="4"/>
    </row>
    <row r="159" spans="19:19" x14ac:dyDescent="0.2">
      <c r="S159" s="4"/>
    </row>
    <row r="160" spans="19:19" x14ac:dyDescent="0.2">
      <c r="S160" s="4"/>
    </row>
    <row r="161" spans="19:19" x14ac:dyDescent="0.2">
      <c r="S161" s="4"/>
    </row>
    <row r="162" spans="19:19" x14ac:dyDescent="0.2">
      <c r="S162" s="5"/>
    </row>
    <row r="164" spans="19:19" x14ac:dyDescent="0.2">
      <c r="S164" s="4"/>
    </row>
    <row r="165" spans="19:19" x14ac:dyDescent="0.2">
      <c r="S165" s="4"/>
    </row>
    <row r="166" spans="19:19" x14ac:dyDescent="0.2">
      <c r="S166" s="4"/>
    </row>
    <row r="167" spans="19:19" x14ac:dyDescent="0.2">
      <c r="S167" s="4"/>
    </row>
    <row r="168" spans="19:19" x14ac:dyDescent="0.2">
      <c r="S168" s="4"/>
    </row>
    <row r="169" spans="19:19" x14ac:dyDescent="0.2">
      <c r="S169" s="4"/>
    </row>
    <row r="170" spans="19:19" x14ac:dyDescent="0.2">
      <c r="S170" s="4"/>
    </row>
    <row r="171" spans="19:19" x14ac:dyDescent="0.2">
      <c r="S171" s="4"/>
    </row>
    <row r="172" spans="19:19" x14ac:dyDescent="0.2">
      <c r="S172" s="4"/>
    </row>
    <row r="173" spans="19:19" x14ac:dyDescent="0.2">
      <c r="S173" s="4"/>
    </row>
    <row r="174" spans="19:19" x14ac:dyDescent="0.2">
      <c r="S174" s="5"/>
    </row>
    <row r="176" spans="19:19" x14ac:dyDescent="0.2">
      <c r="S176" s="4"/>
    </row>
    <row r="177" spans="19:19" x14ac:dyDescent="0.2">
      <c r="S177" s="4"/>
    </row>
    <row r="178" spans="19:19" x14ac:dyDescent="0.2">
      <c r="S178" s="4"/>
    </row>
    <row r="179" spans="19:19" x14ac:dyDescent="0.2">
      <c r="S179" s="4"/>
    </row>
    <row r="180" spans="19:19" x14ac:dyDescent="0.2">
      <c r="S180" s="4"/>
    </row>
    <row r="181" spans="19:19" x14ac:dyDescent="0.2">
      <c r="S181" s="4"/>
    </row>
    <row r="182" spans="19:19" x14ac:dyDescent="0.2">
      <c r="S182" s="4"/>
    </row>
    <row r="183" spans="19:19" x14ac:dyDescent="0.2">
      <c r="S183" s="4"/>
    </row>
    <row r="184" spans="19:19" x14ac:dyDescent="0.2">
      <c r="S184" s="4"/>
    </row>
    <row r="185" spans="19:19" x14ac:dyDescent="0.2">
      <c r="S185" s="4"/>
    </row>
    <row r="186" spans="19:19" x14ac:dyDescent="0.2">
      <c r="S186" s="5"/>
    </row>
    <row r="188" spans="19:19" x14ac:dyDescent="0.2">
      <c r="S188" s="4"/>
    </row>
    <row r="189" spans="19:19" x14ac:dyDescent="0.2">
      <c r="S189" s="4"/>
    </row>
    <row r="190" spans="19:19" x14ac:dyDescent="0.2">
      <c r="S190" s="4"/>
    </row>
    <row r="191" spans="19:19" x14ac:dyDescent="0.2">
      <c r="S191" s="4"/>
    </row>
    <row r="192" spans="19:19" x14ac:dyDescent="0.2">
      <c r="S192" s="4"/>
    </row>
    <row r="193" spans="19:19" x14ac:dyDescent="0.2">
      <c r="S193" s="4"/>
    </row>
    <row r="194" spans="19:19" x14ac:dyDescent="0.2">
      <c r="S194" s="4"/>
    </row>
    <row r="195" spans="19:19" x14ac:dyDescent="0.2">
      <c r="S195" s="4"/>
    </row>
    <row r="196" spans="19:19" x14ac:dyDescent="0.2">
      <c r="S196" s="4"/>
    </row>
    <row r="197" spans="19:19" x14ac:dyDescent="0.2">
      <c r="S197" s="4"/>
    </row>
  </sheetData>
  <mergeCells count="2">
    <mergeCell ref="A1:O1"/>
    <mergeCell ref="A2:O2"/>
  </mergeCells>
  <phoneticPr fontId="4" type="noConversion"/>
  <pageMargins left="0.28999999999999998" right="0.18" top="0.75" bottom="0.75" header="0.3" footer="0.3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topLeftCell="B1" workbookViewId="0">
      <selection activeCell="Q6" sqref="Q6"/>
    </sheetView>
  </sheetViews>
  <sheetFormatPr baseColWidth="10" defaultColWidth="11" defaultRowHeight="13" x14ac:dyDescent="0.15"/>
  <sheetData>
    <row r="2" spans="2:2" x14ac:dyDescent="0.15">
      <c r="B2" t="s">
        <v>35</v>
      </c>
    </row>
    <row r="3" spans="2:2" x14ac:dyDescent="0.15">
      <c r="B3" s="12" t="s">
        <v>38</v>
      </c>
    </row>
    <row r="4" spans="2:2" x14ac:dyDescent="0.15">
      <c r="B4" s="12" t="s">
        <v>46</v>
      </c>
    </row>
    <row r="5" spans="2:2" x14ac:dyDescent="0.15">
      <c r="B5" s="12" t="s">
        <v>39</v>
      </c>
    </row>
    <row r="6" spans="2:2" x14ac:dyDescent="0.15">
      <c r="B6" s="12" t="s">
        <v>47</v>
      </c>
    </row>
    <row r="7" spans="2:2" x14ac:dyDescent="0.15">
      <c r="B7" s="12" t="s">
        <v>48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</vt:lpstr>
      <vt:lpstr>source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Microsoft Office User</cp:lastModifiedBy>
  <dcterms:created xsi:type="dcterms:W3CDTF">2011-04-14T18:19:30Z</dcterms:created>
  <dcterms:modified xsi:type="dcterms:W3CDTF">2017-08-31T20:19:54Z</dcterms:modified>
</cp:coreProperties>
</file>