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date1904="1" showInkAnnotation="0" autoCompressPictures="0"/>
  <bookViews>
    <workbookView xWindow="0" yWindow="0" windowWidth="27720" windowHeight="16300" tabRatio="500"/>
  </bookViews>
  <sheets>
    <sheet name="Landfill Reduction" sheetId="3" r:id="rId1"/>
  </sheets>
  <externalReferences>
    <externalReference r:id="rId2"/>
    <externalReference r:id="rId3"/>
  </externalReferences>
  <definedNames>
    <definedName name="___pop05">#REF!</definedName>
    <definedName name="__pop05">[1]pop!$C$62</definedName>
    <definedName name="_pop05">[1]pop!$C$62</definedName>
    <definedName name="acreTOkm2">[1]units!$D$47</definedName>
    <definedName name="bblTOgal">[1]units!$D$68</definedName>
    <definedName name="bblTOL">[1]units!$D$69</definedName>
    <definedName name="Btu.lbTOmmBtu.ton">[1]units!$D$188</definedName>
    <definedName name="BtuTOJ">[1]units!$D$99</definedName>
    <definedName name="BtuTOkJ">[1]units!$D$100</definedName>
    <definedName name="BtuTOkWh">[1]units!$D$101</definedName>
    <definedName name="BtuTOMJ">[1]units!$D$102</definedName>
    <definedName name="CO2.C">[1]ref!$C$4</definedName>
    <definedName name="CO2distillate">[1]ref!#REF!</definedName>
    <definedName name="CO2gas">[1]ref!#REF!</definedName>
    <definedName name="CO2gasoline">[1]ref!#REF!</definedName>
    <definedName name="CO2perCH4">[1]ref!$C$5</definedName>
    <definedName name="CO2propane">[1]ref!#REF!</definedName>
    <definedName name="CO3distillate">[1]ref!#REF!</definedName>
    <definedName name="convertC3H8">[1]ref!#REF!</definedName>
    <definedName name="convertCO">[1]ref!#REF!</definedName>
    <definedName name="convertNO2">[1]ref!#REF!</definedName>
    <definedName name="convertSO2">[1]ref!#REF!</definedName>
    <definedName name="Cpropane">[1]ref!#REF!</definedName>
    <definedName name="Date_tbl">#REF!</definedName>
    <definedName name="Datetbl">#REF!</definedName>
    <definedName name="dayTOmin">[1]units!$D$30</definedName>
    <definedName name="densityCH4">[1]ref!$C$42</definedName>
    <definedName name="densityH2O">[1]ref!#REF!</definedName>
    <definedName name="efBus">[1]ef!$C$89</definedName>
    <definedName name="efClallam00">[1]ef!$C$190</definedName>
    <definedName name="efClallam05">[1]ef!$C$189</definedName>
    <definedName name="efCT">[1]ef!#REF!</definedName>
    <definedName name="efCT00">'[2]Commuting ef'!#REF!</definedName>
    <definedName name="efCT05">[1]ef!$C$153</definedName>
    <definedName name="efdistillate">[1]ef!$C$29</definedName>
    <definedName name="efEatonville00">[1]ef!$C$187</definedName>
    <definedName name="efEatonville05">[1]ef!$C$186</definedName>
    <definedName name="efgas">[1]ef!$C$34</definedName>
    <definedName name="efgasoline00">[1]ef!$C$21</definedName>
    <definedName name="efgasoline05">'[2]Commuting ef'!$C$29</definedName>
    <definedName name="efgasoline06">'[2]Commuting ef'!$C$28</definedName>
    <definedName name="efgasoline07">'[2]Commuting ef'!$C$27</definedName>
    <definedName name="efgasoline08">'[2]Commuting ef'!$C$26</definedName>
    <definedName name="efgasoline09">'[2]Commuting ef'!$C$25</definedName>
    <definedName name="efgasoline10">'[2]Commuting ef'!$C$24</definedName>
    <definedName name="efgasoline90">[1]ef!$C$23</definedName>
    <definedName name="efgasoline95">[1]ef!$C$22</definedName>
    <definedName name="efjetfuel">[1]ef!$C$45</definedName>
    <definedName name="efLPG">[1]ef!$C$40</definedName>
    <definedName name="efMetro">[1]ef!#REF!</definedName>
    <definedName name="efMT00">[1]ef!$C$113</definedName>
    <definedName name="efMT05">[1]ef!$C$103</definedName>
    <definedName name="efMT95">[1]ef!$C$123</definedName>
    <definedName name="efMT96">'[2]Commuting ef'!#REF!</definedName>
    <definedName name="efOPALCO00">[1]ef!$C$184</definedName>
    <definedName name="efOPALCO05">[1]ef!$C$183</definedName>
    <definedName name="efPSE00">[1]ef!$C$181</definedName>
    <definedName name="efPSE05">[1]ef!$C$180</definedName>
    <definedName name="efSCL00">[1]ef!$C$173</definedName>
    <definedName name="efSCL05">[1]ef!$C$172</definedName>
    <definedName name="efSCL90">[1]ef!$C$175</definedName>
    <definedName name="efSCL95">[1]ef!$C$174</definedName>
    <definedName name="efSeattleSteam00">[1]ef!$C$196</definedName>
    <definedName name="efSeattleSteam05">[1]ef!$C$195</definedName>
    <definedName name="efSOV00">[1]ef!$C$55</definedName>
    <definedName name="efSOV05">[1]ef!$C$54</definedName>
    <definedName name="efSOV90">[1]ef!$C$57</definedName>
    <definedName name="efSOV95">[1]ef!$C$56</definedName>
    <definedName name="efST">[1]ef!#REF!</definedName>
    <definedName name="efST00">'[2]Commuting ef'!#REF!</definedName>
    <definedName name="efST05">'[2]Commuting ef'!$C$176</definedName>
    <definedName name="efTacomaPower00">[1]ef!$C$178</definedName>
    <definedName name="efTacomaPower05">[1]ef!$C$177</definedName>
    <definedName name="efVan00">'[2]Commuting ef'!#REF!</definedName>
    <definedName name="efVan05">[1]ef!$C$64</definedName>
    <definedName name="efVan90">'[2]Commuting ef'!#REF!</definedName>
    <definedName name="efVan95">'[2]Commuting ef'!#REF!</definedName>
    <definedName name="F.C">[1]ref!$C$11</definedName>
    <definedName name="freezeF">[1]ref!$C$12</definedName>
    <definedName name="ft3TOL">[1]units!$D$71</definedName>
    <definedName name="ft3TOm3">[1]units!$D$72</definedName>
    <definedName name="gallonsTOL">'[2]Commuting ef'!$C$52</definedName>
    <definedName name="galTOL">[1]units!$D$76</definedName>
    <definedName name="galTOliter">[1]units!$D$76</definedName>
    <definedName name="gasconstant">[1]ref!$C$32</definedName>
    <definedName name="ggeTOMJ">[1]units!$D$107</definedName>
    <definedName name="GJ.hrTOMW">[1]units!$D$146</definedName>
    <definedName name="GJTOmmBtu">[1]units!$D$109</definedName>
    <definedName name="GJTOtherm">[1]units!$D$110</definedName>
    <definedName name="GWPCH4">[1]ref!$C$66</definedName>
    <definedName name="GWPHFC134a">[1]ref!$C$71</definedName>
    <definedName name="GWPN2O">[1]ref!$C$67</definedName>
    <definedName name="GWPSF6">[1]ref!$C$80</definedName>
    <definedName name="haTOacre">[1]units!$D$52</definedName>
    <definedName name="HHVdistillate">[1]ef!$C$26</definedName>
    <definedName name="HHVgas">[1]ef!$C$31</definedName>
    <definedName name="HHVjetfuel">'[2]Commuting ef'!#REF!</definedName>
    <definedName name="HHVLPG">[1]ef!$C$37</definedName>
    <definedName name="hrTOyr">[1]units!$D$34</definedName>
    <definedName name="InvData">#REF!</definedName>
    <definedName name="ISO5024moles">[1]ref!#REF!</definedName>
    <definedName name="K0degC">[1]ref!$C$33</definedName>
    <definedName name="K15degC">[1]ref!$C$34</definedName>
    <definedName name="K60degF">[1]ref!$C$35</definedName>
    <definedName name="kJTOBtu">[1]units!$D$115</definedName>
    <definedName name="kmTOmi">[1]units!$D$10</definedName>
    <definedName name="kWhTOMJ">[1]units!$D$117</definedName>
    <definedName name="L.sTOgpm">[1]units!$D$160</definedName>
    <definedName name="lbTOkg">[1]units!$D$19</definedName>
    <definedName name="lbTOoz">[1]units!$D$23</definedName>
    <definedName name="LTOm3">[1]units!$D$80</definedName>
    <definedName name="massC">[1]ref!$C$16</definedName>
    <definedName name="massCH4">[1]ref!$C$24</definedName>
    <definedName name="massCO2">[1]ref!$C$26</definedName>
    <definedName name="massH">[1]ref!$C$17</definedName>
    <definedName name="massN">[1]ref!$C$18</definedName>
    <definedName name="massO">[1]ref!$C$19</definedName>
    <definedName name="massS">[1]ref!$C$20</definedName>
    <definedName name="MgTOton">[1]units!$D$22</definedName>
    <definedName name="milesTOkm">'[2]Commuting ef'!$C$51</definedName>
    <definedName name="miTOkm">[1]units!$D$11</definedName>
    <definedName name="MJ.kgTOBtu.lb">[1]units!$D$190</definedName>
    <definedName name="MJTOkWh">[1]units!$D$119</definedName>
    <definedName name="MJTOtherm">[1]units!$D$122</definedName>
    <definedName name="mmBtuTOMJ">[1]units!$D$123</definedName>
    <definedName name="mmBtuTOtherm">[1]units!$D$125</definedName>
    <definedName name="mol.SCF">[1]ref!#REF!</definedName>
    <definedName name="molVol15degC">[1]ref!$C$37</definedName>
    <definedName name="molVol60degF">[1]ref!$C$38</definedName>
    <definedName name="MWhTOGJ">[1]units!$D$130</definedName>
    <definedName name="MWhTOTJ">[1]units!$D$132</definedName>
    <definedName name="None">[1]ref!#REF!</definedName>
    <definedName name="None2">[1]ref!#REF!</definedName>
    <definedName name="None3">[1]ref!#REF!</definedName>
    <definedName name="ozTOkg">[1]units!$D$24</definedName>
    <definedName name="pop00">[1]pop!$C$111</definedName>
    <definedName name="pop00.05">[1]pop!$C$114</definedName>
    <definedName name="popBot00">[1]pop!$C$109</definedName>
    <definedName name="popBot05">[1]pop!$C$60</definedName>
    <definedName name="popFac00">[1]pop!$C$95</definedName>
    <definedName name="popFac00.05">[1]pop!$C$116</definedName>
    <definedName name="popFac05">[1]pop!$C$46</definedName>
    <definedName name="popFacBot00">[1]pop!$C$91</definedName>
    <definedName name="popFacBot05">[1]pop!$C$42</definedName>
    <definedName name="popFacOth00">[1]pop!$C$94</definedName>
    <definedName name="popFacOth05">[1]pop!$C$45</definedName>
    <definedName name="popFacSea00">[1]pop!$C$87</definedName>
    <definedName name="popFacSea05">[1]pop!$C$38</definedName>
    <definedName name="popFacTac00">[1]pop!$C$88</definedName>
    <definedName name="popFacTac05">[1]pop!$C$39</definedName>
    <definedName name="popFaculty00">[1]ref!#REF!</definedName>
    <definedName name="popFaculty05">[1]ref!#REF!</definedName>
    <definedName name="popOth00">[1]pop!$C$110</definedName>
    <definedName name="popOth05">[1]pop!$C$61</definedName>
    <definedName name="popSea00">[1]pop!$C$107</definedName>
    <definedName name="popSea05">[1]pop!$C$58</definedName>
    <definedName name="popSSt00">#REF!</definedName>
    <definedName name="popSSt05">#REF!</definedName>
    <definedName name="popSStBot00">#REF!</definedName>
    <definedName name="popSStBot05">#REF!</definedName>
    <definedName name="popSStSea00">[1]pop!$C$81</definedName>
    <definedName name="popSStSea05">[1]pop!$C$32</definedName>
    <definedName name="popSStTac00">#REF!</definedName>
    <definedName name="popSStTac05">#REF!</definedName>
    <definedName name="popStaff00">[1]ref!#REF!</definedName>
    <definedName name="popStaff05">[1]ref!#REF!</definedName>
    <definedName name="popStf00">[1]pop!$C$105</definedName>
    <definedName name="popStf00.05">#REF!</definedName>
    <definedName name="popStf05">[1]pop!$C$56</definedName>
    <definedName name="popStfBot00">[1]pop!$C$101</definedName>
    <definedName name="popStfBot05">[1]pop!$C$52</definedName>
    <definedName name="popStfOth00">[1]pop!$C$104</definedName>
    <definedName name="popStfOth05">[1]pop!$C$55</definedName>
    <definedName name="popStfSea00">[1]pop!$C$97</definedName>
    <definedName name="popStfSea05">[1]pop!$C$48</definedName>
    <definedName name="popStfTac00">[1]pop!$C$98</definedName>
    <definedName name="popStfTac05">[1]pop!$C$49</definedName>
    <definedName name="popStu00">[1]pop!$C$79</definedName>
    <definedName name="popStu00.05">#REF!</definedName>
    <definedName name="popStu05">[1]pop!$C$30</definedName>
    <definedName name="popStuBot00">[1]pop!$C$74</definedName>
    <definedName name="popStuBot05">[1]pop!$C$25</definedName>
    <definedName name="popStudent00">[1]ref!#REF!</definedName>
    <definedName name="popStudent05">[1]ref!#REF!</definedName>
    <definedName name="popStuOth00">[1]pop!$C$78</definedName>
    <definedName name="popStuOth05">[1]pop!$C$29</definedName>
    <definedName name="popStuSea00">[1]pop!$C$66</definedName>
    <definedName name="popStuSea05">[1]pop!$C$17</definedName>
    <definedName name="popStuTac00">[1]pop!$C$70</definedName>
    <definedName name="popStuTac05">[1]pop!$C$21</definedName>
    <definedName name="popSummerStudent00">[1]ref!#REF!</definedName>
    <definedName name="popSummerStudent05">[1]ref!#REF!</definedName>
    <definedName name="popTac00">[1]pop!$C$108</definedName>
    <definedName name="popTac05">[1]pop!$C$59</definedName>
    <definedName name="quadTOEJ">[1]units!$D$133</definedName>
    <definedName name="quadTOTWh">[1]units!$D$134</definedName>
    <definedName name="SreamData">#REF!</definedName>
    <definedName name="thermTOBtu">[1]units!$D$135</definedName>
    <definedName name="thermTOMJ">[1]units!$D$138</definedName>
    <definedName name="thermTOTJ">[1]units!$D$139</definedName>
    <definedName name="tonTOMg">[1]units!$D$27</definedName>
    <definedName name="TWhTOEJ">[1]units!$D$140</definedName>
    <definedName name="WhTOJ">[1]units!$D$143</definedName>
    <definedName name="yd3TOm3">[1]units!$D$85</definedName>
    <definedName name="yrTOday">[1]units!$D$40</definedName>
    <definedName name="yrTOmo">[1]units!$D$42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20" i="3" l="1"/>
  <c r="AG7" i="3"/>
  <c r="AG6" i="3"/>
  <c r="AG8" i="3"/>
  <c r="AG9" i="3"/>
  <c r="AG10" i="3"/>
  <c r="AG11" i="3"/>
  <c r="AG12" i="3"/>
  <c r="AG13" i="3"/>
  <c r="S14" i="3"/>
  <c r="AF13" i="3"/>
  <c r="AF12" i="3"/>
  <c r="AF11" i="3"/>
  <c r="AF10" i="3"/>
  <c r="AF9" i="3"/>
  <c r="AF8" i="3"/>
  <c r="AF7" i="3"/>
  <c r="AF6" i="3"/>
  <c r="Q13" i="3"/>
  <c r="Q14" i="3"/>
  <c r="AE6" i="3"/>
  <c r="AE13" i="3"/>
  <c r="AE12" i="3"/>
  <c r="AE11" i="3"/>
  <c r="AE10" i="3"/>
  <c r="AE9" i="3"/>
  <c r="AE8" i="3"/>
  <c r="AE7" i="3"/>
  <c r="Q15" i="3"/>
  <c r="P13" i="3"/>
  <c r="P15" i="3"/>
  <c r="P14" i="3"/>
  <c r="AD13" i="3"/>
  <c r="AD6" i="3"/>
  <c r="AD10" i="3"/>
  <c r="AD7" i="3"/>
  <c r="AD11" i="3"/>
  <c r="AD8" i="3"/>
  <c r="AD12" i="3"/>
  <c r="AD9" i="3"/>
  <c r="O15" i="3"/>
  <c r="O14" i="3"/>
  <c r="AC10" i="3"/>
  <c r="AC6" i="3"/>
  <c r="AC7" i="3"/>
  <c r="AC8" i="3"/>
  <c r="AC9" i="3"/>
  <c r="AC13" i="3"/>
  <c r="M11" i="3"/>
  <c r="M14" i="3"/>
  <c r="AA12" i="3"/>
  <c r="H14" i="3"/>
  <c r="V7" i="3"/>
  <c r="V8" i="3"/>
  <c r="V12" i="3"/>
  <c r="G14" i="3"/>
  <c r="U12" i="3"/>
  <c r="U6" i="3"/>
  <c r="I14" i="3"/>
  <c r="W6" i="3"/>
  <c r="J14" i="3"/>
  <c r="X12" i="3"/>
  <c r="X6" i="3"/>
  <c r="K14" i="3"/>
  <c r="Y8" i="3"/>
  <c r="Y6" i="3"/>
  <c r="L14" i="3"/>
  <c r="Z12" i="3"/>
  <c r="Z8" i="3"/>
  <c r="N14" i="3"/>
  <c r="AB10" i="3"/>
  <c r="AB6" i="3"/>
  <c r="G15" i="3"/>
  <c r="H15" i="3"/>
  <c r="I15" i="3"/>
  <c r="J15" i="3"/>
  <c r="K15" i="3"/>
  <c r="L15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V9" i="3"/>
  <c r="AB13" i="3"/>
  <c r="Y12" i="3"/>
  <c r="AB12" i="3"/>
  <c r="AB11" i="3"/>
  <c r="X11" i="3"/>
  <c r="X10" i="3"/>
  <c r="AB9" i="3"/>
  <c r="X9" i="3"/>
  <c r="X8" i="3"/>
  <c r="AA7" i="3"/>
  <c r="V10" i="3"/>
  <c r="U7" i="3"/>
  <c r="V11" i="3"/>
  <c r="AC12" i="3"/>
  <c r="X7" i="3"/>
  <c r="V6" i="3"/>
  <c r="AC11" i="3"/>
  <c r="AB7" i="3"/>
  <c r="AA8" i="3"/>
  <c r="Y7" i="3"/>
  <c r="Y9" i="3"/>
  <c r="Y11" i="3"/>
  <c r="AA11" i="3"/>
  <c r="AA9" i="3"/>
  <c r="AB8" i="3"/>
  <c r="AA6" i="3"/>
  <c r="AA10" i="3"/>
  <c r="Z11" i="3"/>
  <c r="W8" i="3"/>
  <c r="U10" i="3"/>
  <c r="W7" i="3"/>
  <c r="Z7" i="3"/>
  <c r="U8" i="3"/>
  <c r="Y10" i="3"/>
  <c r="Z9" i="3"/>
  <c r="Z6" i="3"/>
  <c r="U11" i="3"/>
  <c r="W12" i="3"/>
  <c r="W9" i="3"/>
  <c r="U9" i="3"/>
  <c r="Z10" i="3"/>
  <c r="W11" i="3"/>
  <c r="W10" i="3"/>
</calcChain>
</file>

<file path=xl/sharedStrings.xml><?xml version="1.0" encoding="utf-8"?>
<sst xmlns="http://schemas.openxmlformats.org/spreadsheetml/2006/main" count="94" uniqueCount="61">
  <si>
    <t>food waste  --&gt; food waste (compost)</t>
  </si>
  <si>
    <t>mixed recycled --&gt; (same)</t>
  </si>
  <si>
    <t>solid waste --&gt;  landfill</t>
  </si>
  <si>
    <t>combined fiber --&gt; paper cardboard recycled</t>
  </si>
  <si>
    <t>construction &amp; demolition --&gt; construction &amp; demolition recycled or processed into fuel</t>
  </si>
  <si>
    <t>other organics such as wood pallets (compost)</t>
  </si>
  <si>
    <t>recycled special waste (electronics, emedia, appliances fluorescent lights etc)</t>
  </si>
  <si>
    <t>Food Waste (Compost)</t>
  </si>
  <si>
    <t>Mixed Recycled</t>
  </si>
  <si>
    <t>Organics (e.g. wood &amp; plant trimmings) - composted</t>
  </si>
  <si>
    <t>Landfill</t>
  </si>
  <si>
    <t>Data from UW Recycling &amp; Solid Waste</t>
  </si>
  <si>
    <t>UW Landfill Reduction Metrics</t>
  </si>
  <si>
    <t>Paper/Cardboard Recycled</t>
  </si>
  <si>
    <t>Tons per Waste Stream</t>
  </si>
  <si>
    <t>Diversion Rate</t>
  </si>
  <si>
    <t>% per Waste Stream</t>
  </si>
  <si>
    <t>KEY: Translation from labels used by Waste &amp; Recycling to labels used in the metrics</t>
  </si>
  <si>
    <t>Waste Total</t>
  </si>
  <si>
    <t>Diverted TOTAL</t>
  </si>
  <si>
    <t>Actual Diversion Rate (%)</t>
  </si>
  <si>
    <t>Target</t>
  </si>
  <si>
    <t>Missing data</t>
  </si>
  <si>
    <t>Surplus</t>
  </si>
  <si>
    <t xml:space="preserve"> 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</si>
  <si>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</si>
  <si>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</si>
  <si>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</si>
  <si>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</si>
  <si>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</si>
  <si>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</si>
  <si>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</si>
  <si>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</si>
  <si>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FY2005</t>
  </si>
  <si>
    <t>FY2014</t>
  </si>
  <si>
    <t>FY1989</t>
  </si>
  <si>
    <t>FY1990</t>
  </si>
  <si>
    <t>FY1991</t>
  </si>
  <si>
    <t>FY1992</t>
  </si>
  <si>
    <t>FY1993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</si>
  <si>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</si>
  <si>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</si>
  <si>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</si>
  <si>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</si>
  <si>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</si>
  <si>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</si>
  <si>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</si>
  <si>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</si>
  <si>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</si>
  <si>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</si>
  <si>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</si>
  <si>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FY2015</t>
  </si>
  <si>
    <t>FY2016</t>
  </si>
  <si>
    <t>FY2017</t>
  </si>
  <si>
    <t>FY2018</t>
  </si>
  <si>
    <t>FY2019</t>
  </si>
  <si>
    <t>FY2020</t>
  </si>
  <si>
    <t>Construction &amp; Demolition Waste</t>
  </si>
  <si>
    <t>Recycled Special Waste (electronics, emedia, etc)</t>
  </si>
  <si>
    <t>Surplus &amp; Donations</t>
  </si>
  <si>
    <t>Surplus &amp; Donations = Surplus, food donations from HFS and donations from SCRAM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</si>
</sst>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Verdana"/>
    </font>
    <font>
      <sz val="10"/>
      <name val="Verdana"/>
      <family val="2"/>
    </font>
    <font>
      <sz val="20"/>
      <color theme="0"/>
      <name val="Open Sans"/>
      <family val="2"/>
    </font>
    <font>
      <sz val="18"/>
      <name val="Open Sans"/>
      <family val="2"/>
    </font>
    <font>
      <sz val="16"/>
      <color theme="0"/>
      <name val="Open Sans"/>
      <family val="2"/>
    </font>
    <font>
      <sz val="10"/>
      <name val="Open Sans"/>
      <family val="2"/>
    </font>
    <font>
      <sz val="14"/>
      <name val="Open Sans"/>
      <family val="2"/>
    </font>
    <font>
      <b/>
      <sz val="10"/>
      <name val="Open Sans"/>
      <family val="2"/>
    </font>
    <font>
      <b/>
      <sz val="11"/>
      <color rgb="FF222222"/>
      <name val="Open Sans"/>
      <family val="2"/>
    </font>
    <font>
      <sz val="14"/>
      <color indexed="9"/>
      <name val="Open Sans"/>
      <family val="2"/>
    </font>
    <font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AA8FD3"/>
        <bgColor indexed="64"/>
      </patternFill>
    </fill>
    <fill>
      <patternFill patternType="solid">
        <fgColor rgb="FFCAB5EA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3" fillId="3" borderId="0" xfId="0" applyFont="1" applyFill="1"/>
    <xf numFmtId="0" fontId="5" fillId="0" borderId="0" xfId="0" applyFont="1"/>
    <xf numFmtId="0" fontId="6" fillId="4" borderId="0" xfId="0" applyFont="1" applyFill="1"/>
    <xf numFmtId="0" fontId="5" fillId="4" borderId="0" xfId="0" applyFont="1" applyFill="1"/>
    <xf numFmtId="0" fontId="7" fillId="0" borderId="0" xfId="0" applyFont="1"/>
    <xf numFmtId="0" fontId="7" fillId="0" borderId="0" xfId="0" applyFont="1" applyFill="1"/>
    <xf numFmtId="0" fontId="5" fillId="0" borderId="0" xfId="0" applyFont="1" applyFill="1"/>
    <xf numFmtId="1" fontId="5" fillId="0" borderId="0" xfId="0" applyNumberFormat="1" applyFont="1" applyFill="1"/>
    <xf numFmtId="164" fontId="5" fillId="0" borderId="0" xfId="0" applyNumberFormat="1" applyFont="1"/>
    <xf numFmtId="1" fontId="5" fillId="0" borderId="0" xfId="0" applyNumberFormat="1" applyFont="1"/>
    <xf numFmtId="1" fontId="7" fillId="0" borderId="0" xfId="0" applyNumberFormat="1" applyFont="1"/>
    <xf numFmtId="1" fontId="7" fillId="0" borderId="0" xfId="0" applyNumberFormat="1" applyFont="1" applyFill="1"/>
    <xf numFmtId="0" fontId="8" fillId="0" borderId="0" xfId="0" applyFont="1"/>
    <xf numFmtId="0" fontId="9" fillId="4" borderId="0" xfId="0" applyFont="1" applyFill="1"/>
    <xf numFmtId="0" fontId="5" fillId="2" borderId="0" xfId="0" applyFont="1" applyFill="1"/>
    <xf numFmtId="9" fontId="3" fillId="3" borderId="0" xfId="0" applyNumberFormat="1" applyFont="1" applyFill="1"/>
    <xf numFmtId="9" fontId="5" fillId="4" borderId="0" xfId="0" applyNumberFormat="1" applyFont="1" applyFill="1"/>
    <xf numFmtId="9" fontId="7" fillId="0" borderId="0" xfId="0" applyNumberFormat="1" applyFont="1"/>
    <xf numFmtId="9" fontId="5" fillId="0" borderId="0" xfId="0" applyNumberFormat="1" applyFont="1"/>
    <xf numFmtId="9" fontId="5" fillId="0" borderId="0" xfId="0" applyNumberFormat="1" applyFont="1" applyFill="1"/>
    <xf numFmtId="9" fontId="5" fillId="0" borderId="0" xfId="2" applyFont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Medium4"/>
  <colors>
    <mruColors>
      <color rgb="FFCAB5EA"/>
      <color rgb="FFAA8FD3"/>
      <color rgb="FFB193D8"/>
      <color rgb="FFB293D7"/>
      <color rgb="FFDFCFFD"/>
      <color rgb="FFD6C0EF"/>
      <color rgb="FF33006F"/>
      <color rgb="FF530CA3"/>
      <color rgb="FF7C3FC3"/>
      <color rgb="FF9B6ED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67808278250408"/>
          <c:y val="0.0261114078464481"/>
          <c:w val="0.531992449943383"/>
          <c:h val="0.87500032564501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'Landfill Reduction'!$F$9</c:f>
              <c:strCache>
                <c:ptCount val="1"/>
                <c:pt idx="0">
                  <c:v>Paper/Cardboard Recycled</c:v>
                </c:pt>
              </c:strCache>
            </c:strRef>
          </c:tx>
          <c:spPr>
            <a:solidFill>
              <a:srgbClr val="D6C0EF"/>
            </a:solidFill>
            <a:ln w="25400">
              <a:noFill/>
            </a:ln>
          </c:spPr>
          <c:invertIfNegative val="0"/>
          <c:cat>
            <c:strRef>
              <c:f>'Landfill Reduction'!$G$5:$S$5</c:f>
              <c:strCache>
                <c:ptCount val="9"/>
                <c:pt idx="0">
                  <c:v> FY2005</c:v>
                </c:pt>
                <c:pt idx="1">
                  <c:v>FY2006</c:v>
                </c:pt>
                <c:pt idx="2">
                  <c:v>FY2007</c:v>
                </c:pt>
                <c:pt idx="3">
                  <c:v>FY2008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</c:strCache>
            </c:strRef>
          </c:cat>
          <c:val>
            <c:numRef>
              <c:f>'Landfill Reduction'!$G$9:$S$9</c:f>
              <c:numCache>
                <c:formatCode>General</c:formatCode>
                <c:ptCount val="9"/>
                <c:pt idx="0">
                  <c:v>2207.0</c:v>
                </c:pt>
                <c:pt idx="1">
                  <c:v>2352.0</c:v>
                </c:pt>
                <c:pt idx="2">
                  <c:v>1958.0</c:v>
                </c:pt>
                <c:pt idx="3">
                  <c:v>2140.0</c:v>
                </c:pt>
                <c:pt idx="4">
                  <c:v>1382.0</c:v>
                </c:pt>
                <c:pt idx="5" formatCode="0">
                  <c:v>1323.81</c:v>
                </c:pt>
                <c:pt idx="6" formatCode="0">
                  <c:v>1364.25</c:v>
                </c:pt>
                <c:pt idx="7" formatCode="0">
                  <c:v>1149.0</c:v>
                </c:pt>
                <c:pt idx="8" formatCode="0">
                  <c:v>1046.0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E6-4519-8A77-51D1150D9F83}"/>
            </c:ext>
          </c:extLst>
        </c:ser>
        <c:ser>
          <c:idx val="4"/>
          <c:order val="1"/>
          <c:tx>
            <c:strRef>
              <c:f>'Landfill Reduction'!$F$10</c:f>
              <c:strCache>
                <c:ptCount val="1"/>
                <c:pt idx="0">
                  <c:v>Construction &amp; Demolition Waste</c:v>
                </c:pt>
              </c:strCache>
            </c:strRef>
          </c:tx>
          <c:spPr>
            <a:solidFill>
              <a:srgbClr val="BA9BDE"/>
            </a:solidFill>
            <a:ln w="25400">
              <a:noFill/>
            </a:ln>
          </c:spPr>
          <c:invertIfNegative val="0"/>
          <c:cat>
            <c:strRef>
              <c:f>'Landfill Reduction'!$G$5:$S$5</c:f>
              <c:strCache>
                <c:ptCount val="9"/>
                <c:pt idx="0">
                  <c:v> FY2005</c:v>
                </c:pt>
                <c:pt idx="1">
                  <c:v>FY2006</c:v>
                </c:pt>
                <c:pt idx="2">
                  <c:v>FY2007</c:v>
                </c:pt>
                <c:pt idx="3">
                  <c:v>FY2008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</c:strCache>
            </c:strRef>
          </c:cat>
          <c:val>
            <c:numRef>
              <c:f>'Landfill Reduction'!$G$10:$S$10</c:f>
              <c:numCache>
                <c:formatCode>General</c:formatCode>
                <c:ptCount val="9"/>
                <c:pt idx="0">
                  <c:v>336.0</c:v>
                </c:pt>
                <c:pt idx="1">
                  <c:v>554.0</c:v>
                </c:pt>
                <c:pt idx="2">
                  <c:v>822.0</c:v>
                </c:pt>
                <c:pt idx="3">
                  <c:v>957.0</c:v>
                </c:pt>
                <c:pt idx="4">
                  <c:v>1191.0</c:v>
                </c:pt>
                <c:pt idx="5" formatCode="0">
                  <c:v>1101.85</c:v>
                </c:pt>
                <c:pt idx="6" formatCode="0">
                  <c:v>1334.72</c:v>
                </c:pt>
                <c:pt idx="7" formatCode="0">
                  <c:v>1122.0</c:v>
                </c:pt>
                <c:pt idx="8" formatCode="0">
                  <c:v>1390.0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E6-4519-8A77-51D1150D9F83}"/>
            </c:ext>
          </c:extLst>
        </c:ser>
        <c:ser>
          <c:idx val="5"/>
          <c:order val="2"/>
          <c:tx>
            <c:strRef>
              <c:f>'Landfill Reduction'!$F$11</c:f>
              <c:strCache>
                <c:ptCount val="1"/>
                <c:pt idx="0">
                  <c:v>Organics (e.g. wood &amp; plant trimmings) - composted</c:v>
                </c:pt>
              </c:strCache>
            </c:strRef>
          </c:tx>
          <c:spPr>
            <a:solidFill>
              <a:srgbClr val="9B6ED1"/>
            </a:solidFill>
            <a:ln w="25400">
              <a:noFill/>
            </a:ln>
          </c:spPr>
          <c:invertIfNegative val="0"/>
          <c:cat>
            <c:strRef>
              <c:f>'Landfill Reduction'!$G$5:$S$5</c:f>
              <c:strCache>
                <c:ptCount val="9"/>
                <c:pt idx="0">
                  <c:v> FY2005</c:v>
                </c:pt>
                <c:pt idx="1">
                  <c:v>FY2006</c:v>
                </c:pt>
                <c:pt idx="2">
                  <c:v>FY2007</c:v>
                </c:pt>
                <c:pt idx="3">
                  <c:v>FY2008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</c:strCache>
            </c:strRef>
          </c:cat>
          <c:val>
            <c:numRef>
              <c:f>'Landfill Reduction'!$G$11:$S$11</c:f>
              <c:numCache>
                <c:formatCode>General</c:formatCode>
                <c:ptCount val="9"/>
                <c:pt idx="0">
                  <c:v>692.0</c:v>
                </c:pt>
                <c:pt idx="1">
                  <c:v>1526.0</c:v>
                </c:pt>
                <c:pt idx="2">
                  <c:v>1169.0</c:v>
                </c:pt>
                <c:pt idx="3">
                  <c:v>1270.0</c:v>
                </c:pt>
                <c:pt idx="4">
                  <c:v>987.0</c:v>
                </c:pt>
                <c:pt idx="5" formatCode="0">
                  <c:v>958.9400000000001</c:v>
                </c:pt>
                <c:pt idx="6" formatCode="0">
                  <c:v>807.08</c:v>
                </c:pt>
                <c:pt idx="7" formatCode="0">
                  <c:v>937.0</c:v>
                </c:pt>
                <c:pt idx="8" formatCode="0">
                  <c:v>823.0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E6-4519-8A77-51D1150D9F83}"/>
            </c:ext>
          </c:extLst>
        </c:ser>
        <c:ser>
          <c:idx val="0"/>
          <c:order val="3"/>
          <c:tx>
            <c:strRef>
              <c:f>'Landfill Reduction'!$F$6</c:f>
              <c:strCache>
                <c:ptCount val="1"/>
                <c:pt idx="0">
                  <c:v>Food Waste (Compost)</c:v>
                </c:pt>
              </c:strCache>
            </c:strRef>
          </c:tx>
          <c:spPr>
            <a:solidFill>
              <a:srgbClr val="7C3FC3"/>
            </a:solidFill>
            <a:ln w="25400">
              <a:noFill/>
            </a:ln>
          </c:spPr>
          <c:invertIfNegative val="0"/>
          <c:cat>
            <c:strRef>
              <c:f>'Landfill Reduction'!$G$5:$S$5</c:f>
              <c:strCache>
                <c:ptCount val="9"/>
                <c:pt idx="0">
                  <c:v> FY2005</c:v>
                </c:pt>
                <c:pt idx="1">
                  <c:v>FY2006</c:v>
                </c:pt>
                <c:pt idx="2">
                  <c:v>FY2007</c:v>
                </c:pt>
                <c:pt idx="3">
                  <c:v>FY2008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</c:strCache>
            </c:strRef>
          </c:cat>
          <c:val>
            <c:numRef>
              <c:f>'Landfill Reduction'!$G$6:$S$6</c:f>
              <c:numCache>
                <c:formatCode>General</c:formatCode>
                <c:ptCount val="9"/>
                <c:pt idx="0">
                  <c:v>43.0</c:v>
                </c:pt>
                <c:pt idx="1">
                  <c:v>242.0</c:v>
                </c:pt>
                <c:pt idx="2">
                  <c:v>292.0</c:v>
                </c:pt>
                <c:pt idx="3">
                  <c:v>506.0</c:v>
                </c:pt>
                <c:pt idx="4">
                  <c:v>1271.0</c:v>
                </c:pt>
                <c:pt idx="5" formatCode="0">
                  <c:v>1937.2</c:v>
                </c:pt>
                <c:pt idx="6" formatCode="0">
                  <c:v>2617.27</c:v>
                </c:pt>
                <c:pt idx="7" formatCode="0">
                  <c:v>1383.0</c:v>
                </c:pt>
                <c:pt idx="8" formatCode="0">
                  <c:v>1612.0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E6-4519-8A77-51D1150D9F83}"/>
            </c:ext>
          </c:extLst>
        </c:ser>
        <c:ser>
          <c:idx val="1"/>
          <c:order val="4"/>
          <c:tx>
            <c:strRef>
              <c:f>'Landfill Reduction'!$F$7</c:f>
              <c:strCache>
                <c:ptCount val="1"/>
                <c:pt idx="0">
                  <c:v>Mixed Recycled</c:v>
                </c:pt>
              </c:strCache>
            </c:strRef>
          </c:tx>
          <c:spPr>
            <a:solidFill>
              <a:srgbClr val="530CA3"/>
            </a:solidFill>
            <a:ln w="25400">
              <a:noFill/>
            </a:ln>
          </c:spPr>
          <c:invertIfNegative val="0"/>
          <c:cat>
            <c:strRef>
              <c:f>'Landfill Reduction'!$G$5:$S$5</c:f>
              <c:strCache>
                <c:ptCount val="9"/>
                <c:pt idx="0">
                  <c:v> FY2005</c:v>
                </c:pt>
                <c:pt idx="1">
                  <c:v>FY2006</c:v>
                </c:pt>
                <c:pt idx="2">
                  <c:v>FY2007</c:v>
                </c:pt>
                <c:pt idx="3">
                  <c:v>FY2008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</c:strCache>
            </c:strRef>
          </c:cat>
          <c:val>
            <c:numRef>
              <c:f>'Landfill Reduction'!$G$7:$R$7</c:f>
              <c:numCache>
                <c:formatCode>General</c:formatCode>
                <c:ptCount val="8"/>
                <c:pt idx="0">
                  <c:v>224.0</c:v>
                </c:pt>
                <c:pt idx="1">
                  <c:v>302.0</c:v>
                </c:pt>
                <c:pt idx="2">
                  <c:v>452.0</c:v>
                </c:pt>
                <c:pt idx="3">
                  <c:v>577.0</c:v>
                </c:pt>
                <c:pt idx="4">
                  <c:v>757.0</c:v>
                </c:pt>
                <c:pt idx="5" formatCode="0">
                  <c:v>837.8</c:v>
                </c:pt>
                <c:pt idx="6" formatCode="0">
                  <c:v>953.59</c:v>
                </c:pt>
                <c:pt idx="7" formatCode="0">
                  <c:v>1277.0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E6-4519-8A77-51D1150D9F83}"/>
            </c:ext>
          </c:extLst>
        </c:ser>
        <c:ser>
          <c:idx val="6"/>
          <c:order val="5"/>
          <c:tx>
            <c:strRef>
              <c:f>'Landfill Reduction'!$F$12</c:f>
              <c:strCache>
                <c:ptCount val="1"/>
                <c:pt idx="0">
                  <c:v>Recycled Special Waste (electronics, emedia, etc)</c:v>
                </c:pt>
              </c:strCache>
            </c:strRef>
          </c:tx>
          <c:spPr>
            <a:solidFill>
              <a:srgbClr val="DBCC9B"/>
            </a:solidFill>
            <a:ln w="25400">
              <a:noFill/>
            </a:ln>
          </c:spPr>
          <c:invertIfNegative val="0"/>
          <c:cat>
            <c:strRef>
              <c:f>'Landfill Reduction'!$G$5:$S$5</c:f>
              <c:strCache>
                <c:ptCount val="9"/>
                <c:pt idx="0">
                  <c:v> FY2005</c:v>
                </c:pt>
                <c:pt idx="1">
                  <c:v>FY2006</c:v>
                </c:pt>
                <c:pt idx="2">
                  <c:v>FY2007</c:v>
                </c:pt>
                <c:pt idx="3">
                  <c:v>FY2008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</c:strCache>
            </c:strRef>
          </c:cat>
          <c:val>
            <c:numRef>
              <c:f>'Landfill Reduction'!$G$12:$S$12</c:f>
              <c:numCache>
                <c:formatCode>General</c:formatCode>
                <c:ptCount val="9"/>
                <c:pt idx="0">
                  <c:v>111.0</c:v>
                </c:pt>
                <c:pt idx="1">
                  <c:v>114.0</c:v>
                </c:pt>
                <c:pt idx="2">
                  <c:v>92.0</c:v>
                </c:pt>
                <c:pt idx="3">
                  <c:v>120.0</c:v>
                </c:pt>
                <c:pt idx="4">
                  <c:v>260.0</c:v>
                </c:pt>
                <c:pt idx="5" formatCode="0">
                  <c:v>275.34</c:v>
                </c:pt>
                <c:pt idx="6" formatCode="0">
                  <c:v>305.38</c:v>
                </c:pt>
                <c:pt idx="7" formatCode="0">
                  <c:v>335.0</c:v>
                </c:pt>
                <c:pt idx="8" formatCode="0">
                  <c:v>288.0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CE6-4519-8A77-51D1150D9F83}"/>
            </c:ext>
          </c:extLst>
        </c:ser>
        <c:ser>
          <c:idx val="2"/>
          <c:order val="6"/>
          <c:tx>
            <c:strRef>
              <c:f>'Landfill Reduction'!$F$8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33006F"/>
            </a:solidFill>
            <a:ln w="25400">
              <a:noFill/>
            </a:ln>
          </c:spPr>
          <c:invertIfNegative val="0"/>
          <c:cat>
            <c:strRef>
              <c:f>'Landfill Reduction'!$G$5:$S$5</c:f>
              <c:strCache>
                <c:ptCount val="9"/>
                <c:pt idx="0">
                  <c:v> FY2005</c:v>
                </c:pt>
                <c:pt idx="1">
                  <c:v>FY2006</c:v>
                </c:pt>
                <c:pt idx="2">
                  <c:v>FY2007</c:v>
                </c:pt>
                <c:pt idx="3">
                  <c:v>FY2008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</c:strCache>
            </c:strRef>
          </c:cat>
          <c:val>
            <c:numRef>
              <c:f>'Landfill Reduction'!$G$8:$S$8</c:f>
              <c:numCache>
                <c:formatCode>General</c:formatCode>
                <c:ptCount val="9"/>
                <c:pt idx="0">
                  <c:v>6581.0</c:v>
                </c:pt>
                <c:pt idx="1">
                  <c:v>6413.0</c:v>
                </c:pt>
                <c:pt idx="2">
                  <c:v>6052.0</c:v>
                </c:pt>
                <c:pt idx="3">
                  <c:v>5815.0</c:v>
                </c:pt>
                <c:pt idx="4">
                  <c:v>4790.0</c:v>
                </c:pt>
                <c:pt idx="5" formatCode="0">
                  <c:v>4802.0</c:v>
                </c:pt>
                <c:pt idx="6" formatCode="0">
                  <c:v>4504.18</c:v>
                </c:pt>
                <c:pt idx="7" formatCode="0">
                  <c:v>4406.0</c:v>
                </c:pt>
                <c:pt idx="8" formatCode="0">
                  <c:v>4541.0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E6-4519-8A77-51D1150D9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108463752"/>
        <c:axId val="2108467032"/>
      </c:barChart>
      <c:catAx>
        <c:axId val="210846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006F"/>
                </a:solidFill>
                <a:latin typeface="Open Sans"/>
                <a:ea typeface="Arial"/>
                <a:cs typeface="Arial"/>
              </a:defRPr>
            </a:pPr>
            <a:endParaRPr lang="en-US"/>
          </a:p>
        </c:txPr>
        <c:crossAx val="2108467032"/>
        <c:crosses val="autoZero"/>
        <c:auto val="1"/>
        <c:lblAlgn val="ctr"/>
        <c:lblOffset val="100"/>
        <c:noMultiLvlLbl val="0"/>
      </c:catAx>
      <c:valAx>
        <c:axId val="2108467032"/>
        <c:scaling>
          <c:orientation val="minMax"/>
          <c:max val="12000.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006F"/>
                </a:solidFill>
                <a:latin typeface="Open Sans"/>
                <a:ea typeface="Arial"/>
                <a:cs typeface="Arial"/>
              </a:defRPr>
            </a:pPr>
            <a:endParaRPr lang="en-US"/>
          </a:p>
        </c:txPr>
        <c:crossAx val="2108463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072822608038"/>
          <c:y val="0.076219540561412"/>
          <c:w val="0.285191828835628"/>
          <c:h val="0.850610072665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33006F"/>
              </a:solidFill>
              <a:latin typeface="Open Sans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Surplus</a:t>
            </a:r>
          </a:p>
        </c:rich>
      </c:tx>
      <c:layout>
        <c:manualLayout>
          <c:xMode val="edge"/>
          <c:yMode val="edge"/>
          <c:x val="0.411990323771791"/>
          <c:y val="0.2193668596976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359399367313"/>
          <c:y val="0.191210068007891"/>
          <c:w val="0.740163855639121"/>
          <c:h val="0.61814148231471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'Landfill Reduction'!$T$13:$AG$13</c:f>
              <c:strCache>
                <c:ptCount val="1"/>
                <c:pt idx="0">
                  <c:v>Surplus 7.2% 6.8% 7.8% 7.9% 10% 9%</c:v>
                </c:pt>
              </c:strCache>
            </c:strRef>
          </c:tx>
          <c:spPr>
            <a:solidFill>
              <a:srgbClr val="B293D7"/>
            </a:solidFill>
            <a:ln w="25400">
              <a:noFill/>
            </a:ln>
            <a:effectLst/>
          </c:spPr>
          <c:invertIfNegative val="0"/>
          <c:cat>
            <c:strRef>
              <c:f>'Landfill Reduction'!$U$5:$AG$5</c:f>
              <c:strCache>
                <c:ptCount val="7"/>
                <c:pt idx="0">
                  <c:v>FY2005</c:v>
                </c:pt>
                <c:pt idx="1">
                  <c:v>FY2012</c:v>
                </c:pt>
                <c:pt idx="2">
                  <c:v>FY2013</c:v>
                </c:pt>
                <c:pt idx="3">
                  <c:v>FY2014</c:v>
                </c:pt>
                <c:pt idx="4">
                  <c:v>FY2015</c:v>
                </c:pt>
                <c:pt idx="5">
                  <c:v>FY2016</c:v>
                </c:pt>
                <c:pt idx="6">
                  <c:v>FY2017</c:v>
                </c:pt>
              </c:strCache>
            </c:strRef>
          </c:cat>
          <c:val>
            <c:numRef>
              <c:f>'Landfill Reduction'!$U$13:$AG$13</c:f>
              <c:numCache>
                <c:formatCode>0.0%</c:formatCode>
                <c:ptCount val="7"/>
                <c:pt idx="1">
                  <c:v>0.071596550823099</c:v>
                </c:pt>
                <c:pt idx="2">
                  <c:v>0.0677416527911664</c:v>
                </c:pt>
                <c:pt idx="3">
                  <c:v>0.0779205220194116</c:v>
                </c:pt>
                <c:pt idx="4">
                  <c:v>0.079269827720427</c:v>
                </c:pt>
                <c:pt idx="5" formatCode="0%">
                  <c:v>0.0976439567916985</c:v>
                </c:pt>
                <c:pt idx="6" formatCode="0%">
                  <c:v>0.0870471304905418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B-4D68-B1BF-F2CD9B47D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0003224"/>
        <c:axId val="2110006696"/>
      </c:barChart>
      <c:catAx>
        <c:axId val="211000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10006696"/>
        <c:crosses val="autoZero"/>
        <c:auto val="1"/>
        <c:lblAlgn val="ctr"/>
        <c:lblOffset val="100"/>
        <c:tickLblSkip val="3"/>
        <c:noMultiLvlLbl val="0"/>
      </c:catAx>
      <c:valAx>
        <c:axId val="2110006696"/>
        <c:scaling>
          <c:orientation val="minMax"/>
          <c:max val="0.700000000000001"/>
          <c:min val="0.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one"/>
        <c:crossAx val="2110003224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0722584025372"/>
          <c:y val="0.103881089426137"/>
          <c:w val="0.770789935938485"/>
          <c:h val="0.713386646370872"/>
        </c:manualLayout>
      </c:layout>
      <c:areaChart>
        <c:grouping val="standard"/>
        <c:varyColors val="0"/>
        <c:ser>
          <c:idx val="3"/>
          <c:order val="0"/>
          <c:spPr>
            <a:solidFill>
              <a:srgbClr val="9B6ED1"/>
            </a:solidFill>
            <a:ln>
              <a:noFill/>
            </a:ln>
            <a:effectLst/>
          </c:spPr>
          <c:cat>
            <c:strRef>
              <c:f>'Landfill Reduction'!$C$19:$AH$19</c:f>
              <c:strCache>
                <c:ptCount val="22"/>
                <c:pt idx="0">
                  <c:v>FY1989</c:v>
                </c:pt>
                <c:pt idx="1">
                  <c:v>FY1990</c:v>
                </c:pt>
                <c:pt idx="2">
                  <c:v>FY1991</c:v>
                </c:pt>
                <c:pt idx="3">
                  <c:v>FY1992</c:v>
                </c:pt>
                <c:pt idx="4">
                  <c:v>FY1993</c:v>
                </c:pt>
                <c:pt idx="5">
                  <c:v>FY1994</c:v>
                </c:pt>
                <c:pt idx="6">
                  <c:v>FY1995</c:v>
                </c:pt>
                <c:pt idx="7">
                  <c:v>FY1996</c:v>
                </c:pt>
                <c:pt idx="8">
                  <c:v>FY2001</c:v>
                </c:pt>
                <c:pt idx="9">
                  <c:v>FY2002</c:v>
                </c:pt>
                <c:pt idx="10">
                  <c:v>FY2003</c:v>
                </c:pt>
                <c:pt idx="11">
                  <c:v>FY2004</c:v>
                </c:pt>
                <c:pt idx="12">
                  <c:v>FY2005</c:v>
                </c:pt>
                <c:pt idx="13">
                  <c:v>FY2006</c:v>
                </c:pt>
                <c:pt idx="14">
                  <c:v>FY2007</c:v>
                </c:pt>
                <c:pt idx="15">
                  <c:v>FY2014</c:v>
                </c:pt>
                <c:pt idx="16">
                  <c:v>FY2015</c:v>
                </c:pt>
                <c:pt idx="17">
                  <c:v>FY2016</c:v>
                </c:pt>
                <c:pt idx="18">
                  <c:v>FY2017</c:v>
                </c:pt>
                <c:pt idx="19">
                  <c:v>FY2018</c:v>
                </c:pt>
                <c:pt idx="20">
                  <c:v>FY2019</c:v>
                </c:pt>
                <c:pt idx="21">
                  <c:v>FY2020</c:v>
                </c:pt>
              </c:strCache>
            </c:strRef>
          </c:cat>
          <c:val>
            <c:numRef>
              <c:f>'Landfill Reduction'!$C$23:$AE$23</c:f>
              <c:numCache>
                <c:formatCode>General</c:formatCode>
                <c:ptCount val="19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0B-4DD2-B6BB-6B8B93D8A6E1}"/>
            </c:ext>
          </c:extLst>
        </c:ser>
        <c:ser>
          <c:idx val="1"/>
          <c:order val="1"/>
          <c:spPr>
            <a:solidFill>
              <a:srgbClr val="BA9BDE"/>
            </a:solidFill>
            <a:ln w="25400">
              <a:noFill/>
            </a:ln>
          </c:spP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0B-4DD2-B6BB-6B8B93D8A6E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0B-4DD2-B6BB-6B8B93D8A6E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0B-4DD2-B6BB-6B8B93D8A6E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0B-4DD2-B6BB-6B8B93D8A6E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0B-4DD2-B6BB-6B8B93D8A6E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0B-4DD2-B6BB-6B8B93D8A6E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0B-4DD2-B6BB-6B8B93D8A6E1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0B-4DD2-B6BB-6B8B93D8A6E1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0B-4DD2-B6BB-6B8B93D8A6E1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0B-4DD2-B6BB-6B8B93D8A6E1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0B-4DD2-B6BB-6B8B93D8A6E1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0B-4DD2-B6BB-6B8B93D8A6E1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0B-4DD2-B6BB-6B8B93D8A6E1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0B-4DD2-B6BB-6B8B93D8A6E1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0B-4DD2-B6BB-6B8B93D8A6E1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B0B-4DD2-B6BB-6B8B93D8A6E1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B0B-4DD2-B6BB-6B8B93D8A6E1}"/>
                </c:ext>
              </c:extLst>
            </c:dLbl>
            <c:dLbl>
              <c:idx val="17"/>
              <c:layout>
                <c:manualLayout>
                  <c:x val="0.0170220905527526"/>
                  <c:y val="-0.2560754344767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B0B-4DD2-B6BB-6B8B93D8A6E1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0B-4DD2-B6BB-6B8B93D8A6E1}"/>
                </c:ext>
              </c:extLst>
            </c:dLbl>
            <c:dLbl>
              <c:idx val="19"/>
              <c:layout>
                <c:manualLayout>
                  <c:x val="0.0"/>
                  <c:y val="-0.193760804783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B0B-4DD2-B6BB-6B8B93D8A6E1}"/>
                </c:ext>
              </c:extLst>
            </c:dLbl>
            <c:dLbl>
              <c:idx val="2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B0B-4DD2-B6BB-6B8B93D8A6E1}"/>
                </c:ext>
              </c:extLst>
            </c:dLbl>
            <c:dLbl>
              <c:idx val="2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B0B-4DD2-B6BB-6B8B93D8A6E1}"/>
                </c:ext>
              </c:extLst>
            </c:dLbl>
            <c:dLbl>
              <c:idx val="22"/>
              <c:layout>
                <c:manualLayout>
                  <c:x val="0.0775075134425168"/>
                  <c:y val="-0.279671592124549"/>
                </c:manualLayout>
              </c:layout>
              <c:tx>
                <c:rich>
                  <a:bodyPr anchor="t" anchorCtr="0"/>
                  <a:lstStyle/>
                  <a:p>
                    <a:pPr>
                      <a:defRPr b="1">
                        <a:solidFill>
                          <a:schemeClr val="bg1"/>
                        </a:solidFill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r>
                      <a:rPr lang="en-US"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rPr>
                      <a:t>66%</a:t>
                    </a:r>
                  </a:p>
                </c:rich>
              </c:tx>
              <c:numFmt formatCode="0%" sourceLinked="0"/>
              <c:spPr>
                <a:noFill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B0B-4DD2-B6BB-6B8B93D8A6E1}"/>
                </c:ext>
              </c:extLst>
            </c:dLbl>
            <c:dLbl>
              <c:idx val="2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B0B-4DD2-B6BB-6B8B93D8A6E1}"/>
                </c:ext>
              </c:extLst>
            </c:dLbl>
            <c:dLbl>
              <c:idx val="2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B0B-4DD2-B6BB-6B8B93D8A6E1}"/>
                </c:ext>
              </c:extLst>
            </c:dLbl>
            <c:dLbl>
              <c:idx val="2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B0B-4DD2-B6BB-6B8B93D8A6E1}"/>
                </c:ext>
              </c:extLst>
            </c:dLbl>
            <c:dLbl>
              <c:idx val="2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B0B-4DD2-B6BB-6B8B93D8A6E1}"/>
                </c:ext>
              </c:extLst>
            </c:dLbl>
            <c:numFmt formatCode="0%" sourceLinked="0"/>
            <c:spPr>
              <a:noFill/>
            </c:spPr>
            <c:txPr>
              <a:bodyPr anchor="t" anchorCtr="0"/>
              <a:lstStyle/>
              <a:p>
                <a:pPr>
                  <a:defRPr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'Landfill Reduction'!$C$19:$AH$19</c:f>
              <c:strCache>
                <c:ptCount val="22"/>
                <c:pt idx="0">
                  <c:v>FY1989</c:v>
                </c:pt>
                <c:pt idx="1">
                  <c:v>FY1990</c:v>
                </c:pt>
                <c:pt idx="2">
                  <c:v>FY1991</c:v>
                </c:pt>
                <c:pt idx="3">
                  <c:v>FY1992</c:v>
                </c:pt>
                <c:pt idx="4">
                  <c:v>FY1993</c:v>
                </c:pt>
                <c:pt idx="5">
                  <c:v>FY1994</c:v>
                </c:pt>
                <c:pt idx="6">
                  <c:v>FY1995</c:v>
                </c:pt>
                <c:pt idx="7">
                  <c:v>FY1996</c:v>
                </c:pt>
                <c:pt idx="8">
                  <c:v>FY2001</c:v>
                </c:pt>
                <c:pt idx="9">
                  <c:v>FY2002</c:v>
                </c:pt>
                <c:pt idx="10">
                  <c:v>FY2003</c:v>
                </c:pt>
                <c:pt idx="11">
                  <c:v>FY2004</c:v>
                </c:pt>
                <c:pt idx="12">
                  <c:v>FY2005</c:v>
                </c:pt>
                <c:pt idx="13">
                  <c:v>FY2006</c:v>
                </c:pt>
                <c:pt idx="14">
                  <c:v>FY2007</c:v>
                </c:pt>
                <c:pt idx="15">
                  <c:v>FY2014</c:v>
                </c:pt>
                <c:pt idx="16">
                  <c:v>FY2015</c:v>
                </c:pt>
                <c:pt idx="17">
                  <c:v>FY2016</c:v>
                </c:pt>
                <c:pt idx="18">
                  <c:v>FY2017</c:v>
                </c:pt>
                <c:pt idx="19">
                  <c:v>FY2018</c:v>
                </c:pt>
                <c:pt idx="20">
                  <c:v>FY2019</c:v>
                </c:pt>
                <c:pt idx="21">
                  <c:v>FY2020</c:v>
                </c:pt>
              </c:strCache>
            </c:strRef>
          </c:cat>
          <c:val>
            <c:numRef>
              <c:f>'Landfill Reduction'!$C$20:$AE$20</c:f>
              <c:numCache>
                <c:formatCode>General</c:formatCode>
                <c:ptCount val="19"/>
                <c:pt idx="12">
                  <c:v>0.36</c:v>
                </c:pt>
                <c:pt idx="13">
                  <c:v>0.44</c:v>
                </c:pt>
                <c:pt idx="14">
                  <c:v>0.44</c:v>
                </c:pt>
                <c:pt idx="15">
                  <c:v>0.61</c:v>
                </c:pt>
                <c:pt idx="16">
                  <c:v>0.6553</c:v>
                </c:pt>
                <c:pt idx="17" formatCode="0%">
                  <c:v>0.625</c:v>
                </c:pt>
                <c:pt idx="18" formatCode="0%">
                  <c:v>0.636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4B0B-4DD2-B6BB-6B8B93D8A6E1}"/>
            </c:ext>
          </c:extLst>
        </c:ser>
        <c:ser>
          <c:idx val="2"/>
          <c:order val="2"/>
          <c:spPr>
            <a:solidFill>
              <a:srgbClr val="BA9BDE"/>
            </a:solidFill>
            <a:ln w="12700"/>
            <a:effectLst/>
          </c:spPr>
          <c:dLbls>
            <c:dLbl>
              <c:idx val="0"/>
              <c:layout>
                <c:manualLayout>
                  <c:x val="0.0237900511024098"/>
                  <c:y val="-0.086373487751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B0B-4DD2-B6BB-6B8B93D8A6E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B0B-4DD2-B6BB-6B8B93D8A6E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B0B-4DD2-B6BB-6B8B93D8A6E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B0B-4DD2-B6BB-6B8B93D8A6E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B0B-4DD2-B6BB-6B8B93D8A6E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B0B-4DD2-B6BB-6B8B93D8A6E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B0B-4DD2-B6BB-6B8B93D8A6E1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B0B-4DD2-B6BB-6B8B93D8A6E1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B0B-4DD2-B6BB-6B8B93D8A6E1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B0B-4DD2-B6BB-6B8B93D8A6E1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B0B-4DD2-B6BB-6B8B93D8A6E1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B0B-4DD2-B6BB-6B8B93D8A6E1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B0B-4DD2-B6BB-6B8B93D8A6E1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B0B-4DD2-B6BB-6B8B93D8A6E1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B0B-4DD2-B6BB-6B8B93D8A6E1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B0B-4DD2-B6BB-6B8B93D8A6E1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4B0B-4DD2-B6BB-6B8B93D8A6E1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B0B-4DD2-B6BB-6B8B93D8A6E1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4B0B-4DD2-B6BB-6B8B93D8A6E1}"/>
                </c:ext>
              </c:extLst>
            </c:dLbl>
            <c:dLbl>
              <c:idx val="1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B0B-4DD2-B6BB-6B8B93D8A6E1}"/>
                </c:ext>
              </c:extLst>
            </c:dLbl>
            <c:dLbl>
              <c:idx val="2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B0B-4DD2-B6BB-6B8B93D8A6E1}"/>
                </c:ext>
              </c:extLst>
            </c:dLbl>
            <c:dLbl>
              <c:idx val="2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B0B-4DD2-B6BB-6B8B93D8A6E1}"/>
                </c:ext>
              </c:extLst>
            </c:dLbl>
            <c:dLbl>
              <c:idx val="2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4B0B-4DD2-B6BB-6B8B93D8A6E1}"/>
                </c:ext>
              </c:extLst>
            </c:dLbl>
            <c:dLbl>
              <c:idx val="2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B0B-4DD2-B6BB-6B8B93D8A6E1}"/>
                </c:ext>
              </c:extLst>
            </c:dLbl>
            <c:dLbl>
              <c:idx val="2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4B0B-4DD2-B6BB-6B8B93D8A6E1}"/>
                </c:ext>
              </c:extLst>
            </c:dLbl>
            <c:dLbl>
              <c:idx val="2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B0B-4DD2-B6BB-6B8B93D8A6E1}"/>
                </c:ext>
              </c:extLst>
            </c:dLbl>
            <c:dLbl>
              <c:idx val="2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4B0B-4DD2-B6BB-6B8B93D8A6E1}"/>
                </c:ext>
              </c:extLst>
            </c:dLbl>
            <c:dLbl>
              <c:idx val="2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B0B-4DD2-B6BB-6B8B93D8A6E1}"/>
                </c:ext>
              </c:extLst>
            </c:dLbl>
            <c:dLbl>
              <c:idx val="2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4B0B-4DD2-B6BB-6B8B93D8A6E1}"/>
                </c:ext>
              </c:extLst>
            </c:dLbl>
            <c:dLbl>
              <c:idx val="2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B0B-4DD2-B6BB-6B8B93D8A6E1}"/>
                </c:ext>
              </c:extLst>
            </c:dLbl>
            <c:dLbl>
              <c:idx val="3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4B0B-4DD2-B6BB-6B8B93D8A6E1}"/>
                </c:ext>
              </c:extLst>
            </c:dLbl>
            <c:dLbl>
              <c:idx val="3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B0B-4DD2-B6BB-6B8B93D8A6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'Landfill Reduction'!$C$19:$AH$19</c:f>
              <c:strCache>
                <c:ptCount val="22"/>
                <c:pt idx="0">
                  <c:v>FY1989</c:v>
                </c:pt>
                <c:pt idx="1">
                  <c:v>FY1990</c:v>
                </c:pt>
                <c:pt idx="2">
                  <c:v>FY1991</c:v>
                </c:pt>
                <c:pt idx="3">
                  <c:v>FY1992</c:v>
                </c:pt>
                <c:pt idx="4">
                  <c:v>FY1993</c:v>
                </c:pt>
                <c:pt idx="5">
                  <c:v>FY1994</c:v>
                </c:pt>
                <c:pt idx="6">
                  <c:v>FY1995</c:v>
                </c:pt>
                <c:pt idx="7">
                  <c:v>FY1996</c:v>
                </c:pt>
                <c:pt idx="8">
                  <c:v>FY2001</c:v>
                </c:pt>
                <c:pt idx="9">
                  <c:v>FY2002</c:v>
                </c:pt>
                <c:pt idx="10">
                  <c:v>FY2003</c:v>
                </c:pt>
                <c:pt idx="11">
                  <c:v>FY2004</c:v>
                </c:pt>
                <c:pt idx="12">
                  <c:v>FY2005</c:v>
                </c:pt>
                <c:pt idx="13">
                  <c:v>FY2006</c:v>
                </c:pt>
                <c:pt idx="14">
                  <c:v>FY2007</c:v>
                </c:pt>
                <c:pt idx="15">
                  <c:v>FY2014</c:v>
                </c:pt>
                <c:pt idx="16">
                  <c:v>FY2015</c:v>
                </c:pt>
                <c:pt idx="17">
                  <c:v>FY2016</c:v>
                </c:pt>
                <c:pt idx="18">
                  <c:v>FY2017</c:v>
                </c:pt>
                <c:pt idx="19">
                  <c:v>FY2018</c:v>
                </c:pt>
                <c:pt idx="20">
                  <c:v>FY2019</c:v>
                </c:pt>
                <c:pt idx="21">
                  <c:v>FY2020</c:v>
                </c:pt>
              </c:strCache>
            </c:strRef>
          </c:cat>
          <c:val>
            <c:numRef>
              <c:f>'Landfill Reduction'!$C$22:$AH$22</c:f>
              <c:numCache>
                <c:formatCode>General</c:formatCode>
                <c:ptCount val="22"/>
                <c:pt idx="0">
                  <c:v>0.13</c:v>
                </c:pt>
                <c:pt idx="1">
                  <c:v>0.144375</c:v>
                </c:pt>
                <c:pt idx="2">
                  <c:v>0.15875</c:v>
                </c:pt>
                <c:pt idx="3">
                  <c:v>0.173125</c:v>
                </c:pt>
                <c:pt idx="4">
                  <c:v>0.1875</c:v>
                </c:pt>
                <c:pt idx="5">
                  <c:v>0.201875</c:v>
                </c:pt>
                <c:pt idx="6">
                  <c:v>0.21625</c:v>
                </c:pt>
                <c:pt idx="7">
                  <c:v>0.230625</c:v>
                </c:pt>
                <c:pt idx="8">
                  <c:v>0.3025</c:v>
                </c:pt>
                <c:pt idx="9">
                  <c:v>0.316875</c:v>
                </c:pt>
                <c:pt idx="10">
                  <c:v>0.33125</c:v>
                </c:pt>
                <c:pt idx="11">
                  <c:v>0.345625</c:v>
                </c:pt>
                <c:pt idx="12">
                  <c:v>0.36</c:v>
                </c:pt>
                <c:pt idx="13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D-4B0B-4DD2-B6BB-6B8B93D8A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750968"/>
        <c:axId val="2109754424"/>
      </c:areaChart>
      <c:catAx>
        <c:axId val="210975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 anchor="b" anchorCtr="1"/>
          <a:lstStyle/>
          <a:p>
            <a:pPr>
              <a:defRPr b="0"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09754424"/>
        <c:crosses val="autoZero"/>
        <c:auto val="1"/>
        <c:lblAlgn val="ctr"/>
        <c:lblOffset val="0"/>
        <c:noMultiLvlLbl val="0"/>
      </c:catAx>
      <c:valAx>
        <c:axId val="2109754424"/>
        <c:scaling>
          <c:orientation val="minMax"/>
          <c:max val="1.0"/>
        </c:scaling>
        <c:delete val="0"/>
        <c:axPos val="l"/>
        <c:maj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>
                    <a:solidFill>
                      <a:srgbClr val="33006F"/>
                    </a:solidFill>
                    <a:latin typeface="Open Sans"/>
                  </a:defRPr>
                </a:pPr>
                <a:r>
                  <a:rPr lang="en-US" sz="1000" b="0">
                    <a:solidFill>
                      <a:srgbClr val="33006F"/>
                    </a:solidFill>
                    <a:latin typeface="Open Sans"/>
                  </a:rPr>
                  <a:t>Waste</a:t>
                </a:r>
              </a:p>
            </c:rich>
          </c:tx>
          <c:layout>
            <c:manualLayout>
              <c:xMode val="edge"/>
              <c:yMode val="edge"/>
              <c:x val="0.0111058240115411"/>
              <c:y val="0.03529823180993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097509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Garbage</a:t>
            </a:r>
          </a:p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(Landfill)</a:t>
            </a:r>
          </a:p>
        </c:rich>
      </c:tx>
      <c:layout>
        <c:manualLayout>
          <c:xMode val="edge"/>
          <c:yMode val="edge"/>
          <c:x val="0.438752090990028"/>
          <c:y val="0.044617069827037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1894859452885"/>
          <c:y val="0.0437895429446634"/>
          <c:w val="0.736539707992654"/>
          <c:h val="0.6116378570335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'Landfill Reduction'!$T$8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DBCC9B"/>
            </a:solidFill>
            <a:ln w="25400">
              <a:noFill/>
            </a:ln>
          </c:spPr>
          <c:invertIfNegative val="0"/>
          <c:cat>
            <c:strRef>
              <c:f>'Landfill Reduction'!$U$5:$AG$5</c:f>
              <c:strCache>
                <c:ptCount val="7"/>
                <c:pt idx="0">
                  <c:v>FY2005</c:v>
                </c:pt>
                <c:pt idx="1">
                  <c:v>FY2012</c:v>
                </c:pt>
                <c:pt idx="2">
                  <c:v>FY2013</c:v>
                </c:pt>
                <c:pt idx="3">
                  <c:v>FY2014</c:v>
                </c:pt>
                <c:pt idx="4">
                  <c:v>FY2015</c:v>
                </c:pt>
                <c:pt idx="5">
                  <c:v>FY2016</c:v>
                </c:pt>
                <c:pt idx="6">
                  <c:v>FY2017</c:v>
                </c:pt>
              </c:strCache>
            </c:strRef>
          </c:cat>
          <c:val>
            <c:numRef>
              <c:f>'Landfill Reduction'!$U$8:$AG$8</c:f>
              <c:numCache>
                <c:formatCode>0.0%</c:formatCode>
                <c:ptCount val="7"/>
                <c:pt idx="0">
                  <c:v>0.645575828918972</c:v>
                </c:pt>
                <c:pt idx="1">
                  <c:v>0.429753505792178</c:v>
                </c:pt>
                <c:pt idx="2">
                  <c:v>0.419770396985365</c:v>
                </c:pt>
                <c:pt idx="3">
                  <c:v>0.394041941423803</c:v>
                </c:pt>
                <c:pt idx="4">
                  <c:v>0.348895376623859</c:v>
                </c:pt>
                <c:pt idx="5" formatCode="0%">
                  <c:v>0.374755464829463</c:v>
                </c:pt>
                <c:pt idx="6" formatCode="0%">
                  <c:v>0.363978839371593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4F-4658-AD02-498CBE405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9765736"/>
        <c:axId val="2109817736"/>
      </c:barChart>
      <c:catAx>
        <c:axId val="210976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09817736"/>
        <c:crosses val="autoZero"/>
        <c:auto val="1"/>
        <c:lblAlgn val="ctr"/>
        <c:lblOffset val="100"/>
        <c:tickLblSkip val="3"/>
        <c:noMultiLvlLbl val="0"/>
      </c:catAx>
      <c:valAx>
        <c:axId val="2109817736"/>
        <c:scaling>
          <c:orientation val="minMax"/>
          <c:max val="0.700000000000001"/>
          <c:min val="0.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09765736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Clean Wood &amp; </a:t>
            </a:r>
          </a:p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Yard Waste</a:t>
            </a:r>
          </a:p>
        </c:rich>
      </c:tx>
      <c:layout>
        <c:manualLayout>
          <c:xMode val="edge"/>
          <c:yMode val="edge"/>
          <c:x val="0.347091128921685"/>
          <c:y val="0.1031771466644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3963978296824"/>
          <c:y val="0.104463128760049"/>
          <c:w val="0.713541213009385"/>
          <c:h val="0.57443736570729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'Landfill Reduction'!$T$11</c:f>
              <c:strCache>
                <c:ptCount val="1"/>
                <c:pt idx="0">
                  <c:v>Organics (e.g. wood &amp; plant trimmings) - composted</c:v>
                </c:pt>
              </c:strCache>
            </c:strRef>
          </c:tx>
          <c:spPr>
            <a:solidFill>
              <a:srgbClr val="9B6ED1"/>
            </a:solidFill>
            <a:ln w="25400">
              <a:noFill/>
            </a:ln>
            <a:effectLst/>
          </c:spPr>
          <c:invertIfNegative val="0"/>
          <c:cat>
            <c:strRef>
              <c:f>'Landfill Reduction'!$U$5:$AG$5</c:f>
              <c:strCache>
                <c:ptCount val="7"/>
                <c:pt idx="0">
                  <c:v>FY2005</c:v>
                </c:pt>
                <c:pt idx="1">
                  <c:v>FY2012</c:v>
                </c:pt>
                <c:pt idx="2">
                  <c:v>FY2013</c:v>
                </c:pt>
                <c:pt idx="3">
                  <c:v>FY2014</c:v>
                </c:pt>
                <c:pt idx="4">
                  <c:v>FY2015</c:v>
                </c:pt>
                <c:pt idx="5">
                  <c:v>FY2016</c:v>
                </c:pt>
                <c:pt idx="6">
                  <c:v>FY2017</c:v>
                </c:pt>
              </c:strCache>
            </c:strRef>
          </c:cat>
          <c:val>
            <c:numRef>
              <c:f>'Landfill Reduction'!$U$11:$AG$11</c:f>
              <c:numCache>
                <c:formatCode>0.0%</c:formatCode>
                <c:ptCount val="7"/>
                <c:pt idx="0">
                  <c:v>0.06788306847165</c:v>
                </c:pt>
                <c:pt idx="1">
                  <c:v>0.0998170891037366</c:v>
                </c:pt>
                <c:pt idx="2">
                  <c:v>0.0864954868109719</c:v>
                </c:pt>
                <c:pt idx="3">
                  <c:v>0.0786885837794547</c:v>
                </c:pt>
                <c:pt idx="4">
                  <c:v>0.0625167023887998</c:v>
                </c:pt>
                <c:pt idx="5" formatCode="0%">
                  <c:v>0.0796972016670919</c:v>
                </c:pt>
                <c:pt idx="6" formatCode="0%">
                  <c:v>0.0659666559794806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2-4D12-8958-CBFEE784A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8980824"/>
        <c:axId val="2108984280"/>
      </c:barChart>
      <c:catAx>
        <c:axId val="21089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/>
          <a:lstStyle/>
          <a:p>
            <a:pPr>
              <a:defRPr sz="800"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08984280"/>
        <c:crosses val="autoZero"/>
        <c:auto val="1"/>
        <c:lblAlgn val="ctr"/>
        <c:lblOffset val="100"/>
        <c:tickLblSkip val="3"/>
        <c:noMultiLvlLbl val="0"/>
      </c:catAx>
      <c:valAx>
        <c:axId val="2108984280"/>
        <c:scaling>
          <c:orientation val="minMax"/>
          <c:max val="0.700000000000001"/>
          <c:min val="0.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  <a:effectLst/>
          </c:spPr>
        </c:majorGridlines>
        <c:numFmt formatCode="0%" sourceLinked="0"/>
        <c:majorTickMark val="out"/>
        <c:minorTickMark val="none"/>
        <c:tickLblPos val="none"/>
        <c:crossAx val="2108980824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Calibri"/>
          <a:cs typeface="Calibri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Recycled Special </a:t>
            </a:r>
          </a:p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Waste</a:t>
            </a:r>
          </a:p>
        </c:rich>
      </c:tx>
      <c:layout>
        <c:manualLayout>
          <c:xMode val="edge"/>
          <c:yMode val="edge"/>
          <c:x val="0.317677245727896"/>
          <c:y val="0.039455252943883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448692845251"/>
          <c:y val="0.0257852684645762"/>
          <c:w val="0.600117078978944"/>
          <c:h val="0.616303587051618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'Landfill Reduction'!$T$12</c:f>
              <c:strCache>
                <c:ptCount val="1"/>
                <c:pt idx="0">
                  <c:v>Recycled Special Waste (electronics, emedia, etc)</c:v>
                </c:pt>
              </c:strCache>
            </c:strRef>
          </c:tx>
          <c:spPr>
            <a:solidFill>
              <a:srgbClr val="CAB5EA"/>
            </a:solidFill>
            <a:ln w="25400">
              <a:noFill/>
            </a:ln>
          </c:spPr>
          <c:invertIfNegative val="0"/>
          <c:cat>
            <c:strRef>
              <c:f>'Landfill Reduction'!$U$5:$AG$5</c:f>
              <c:strCache>
                <c:ptCount val="7"/>
                <c:pt idx="0">
                  <c:v>FY2005</c:v>
                </c:pt>
                <c:pt idx="1">
                  <c:v>FY2012</c:v>
                </c:pt>
                <c:pt idx="2">
                  <c:v>FY2013</c:v>
                </c:pt>
                <c:pt idx="3">
                  <c:v>FY2014</c:v>
                </c:pt>
                <c:pt idx="4">
                  <c:v>FY2015</c:v>
                </c:pt>
                <c:pt idx="5">
                  <c:v>FY2016</c:v>
                </c:pt>
                <c:pt idx="6">
                  <c:v>FY2017</c:v>
                </c:pt>
              </c:strCache>
            </c:strRef>
          </c:cat>
          <c:val>
            <c:numRef>
              <c:f>'Landfill Reduction'!$U$12:$AG$12</c:f>
              <c:numCache>
                <c:formatCode>0.0%</c:formatCode>
                <c:ptCount val="7"/>
                <c:pt idx="0">
                  <c:v>0.0108887580929959</c:v>
                </c:pt>
                <c:pt idx="1">
                  <c:v>0.0197717968818047</c:v>
                </c:pt>
                <c:pt idx="2">
                  <c:v>0.0227850319866795</c:v>
                </c:pt>
                <c:pt idx="3">
                  <c:v>0.0225938167746001</c:v>
                </c:pt>
                <c:pt idx="4">
                  <c:v>0.0236548428600531</c:v>
                </c:pt>
                <c:pt idx="5" formatCode="0%">
                  <c:v>0.0284936633494939</c:v>
                </c:pt>
                <c:pt idx="6" formatCode="0%">
                  <c:v>0.0230843218980442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38-4710-9DF7-3B2780168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9859496"/>
        <c:axId val="2109862936"/>
      </c:barChart>
      <c:catAx>
        <c:axId val="210985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/>
          <a:lstStyle/>
          <a:p>
            <a:pPr>
              <a:defRPr sz="800"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09862936"/>
        <c:crosses val="autoZero"/>
        <c:auto val="1"/>
        <c:lblAlgn val="ctr"/>
        <c:lblOffset val="100"/>
        <c:tickLblSkip val="3"/>
        <c:noMultiLvlLbl val="0"/>
      </c:catAx>
      <c:valAx>
        <c:axId val="2109862936"/>
        <c:scaling>
          <c:orientation val="minMax"/>
          <c:max val="0.700000000000001"/>
          <c:min val="0.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one"/>
        <c:crossAx val="2109859496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Trebuchet MS" pitchFamily="34" charset="0"/>
          <a:ea typeface="Calibri"/>
          <a:cs typeface="Calibri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Mixed </a:t>
            </a:r>
          </a:p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Recycled</a:t>
            </a:r>
          </a:p>
        </c:rich>
      </c:tx>
      <c:layout>
        <c:manualLayout>
          <c:xMode val="edge"/>
          <c:yMode val="edge"/>
          <c:x val="0.440311779842302"/>
          <c:y val="0.06754449065227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270480036836"/>
          <c:y val="0.0710347033339062"/>
          <c:w val="0.7062917917616"/>
          <c:h val="0.61534878218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'Landfill Reduction'!$T$7</c:f>
              <c:strCache>
                <c:ptCount val="1"/>
                <c:pt idx="0">
                  <c:v>Mixed Recycled</c:v>
                </c:pt>
              </c:strCache>
            </c:strRef>
          </c:tx>
          <c:spPr>
            <a:solidFill>
              <a:srgbClr val="DFCFFD"/>
            </a:solidFill>
            <a:ln w="25400">
              <a:noFill/>
            </a:ln>
            <a:effectLst/>
          </c:spPr>
          <c:invertIfNegative val="0"/>
          <c:cat>
            <c:strRef>
              <c:f>'Landfill Reduction'!$U$5:$AG$5</c:f>
              <c:strCache>
                <c:ptCount val="7"/>
                <c:pt idx="0">
                  <c:v>FY2005</c:v>
                </c:pt>
                <c:pt idx="1">
                  <c:v>FY2012</c:v>
                </c:pt>
                <c:pt idx="2">
                  <c:v>FY2013</c:v>
                </c:pt>
                <c:pt idx="3">
                  <c:v>FY2014</c:v>
                </c:pt>
                <c:pt idx="4">
                  <c:v>FY2015</c:v>
                </c:pt>
                <c:pt idx="5">
                  <c:v>FY2016</c:v>
                </c:pt>
                <c:pt idx="6">
                  <c:v>FY2017</c:v>
                </c:pt>
              </c:strCache>
            </c:strRef>
          </c:cat>
          <c:val>
            <c:numRef>
              <c:f>'Landfill Reduction'!$U$7:$AG$7</c:f>
              <c:numCache>
                <c:formatCode>0.0%</c:formatCode>
                <c:ptCount val="7"/>
                <c:pt idx="0">
                  <c:v>0.0219737100255052</c:v>
                </c:pt>
                <c:pt idx="1">
                  <c:v>0.0616671021688006</c:v>
                </c:pt>
                <c:pt idx="2">
                  <c:v>0.0663394969766015</c:v>
                </c:pt>
                <c:pt idx="3">
                  <c:v>0.0687480921542819</c:v>
                </c:pt>
                <c:pt idx="4">
                  <c:v>0.0738654188320063</c:v>
                </c:pt>
                <c:pt idx="5" formatCode="0%">
                  <c:v>0.108616143574041</c:v>
                </c:pt>
                <c:pt idx="6" formatCode="0%">
                  <c:v>0.135460083360051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FD-4BAA-A724-C5256D16A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9945816"/>
        <c:axId val="2109824680"/>
      </c:barChart>
      <c:catAx>
        <c:axId val="210994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09824680"/>
        <c:crosses val="autoZero"/>
        <c:auto val="1"/>
        <c:lblAlgn val="ctr"/>
        <c:lblOffset val="100"/>
        <c:tickLblSkip val="3"/>
        <c:noMultiLvlLbl val="0"/>
      </c:catAx>
      <c:valAx>
        <c:axId val="2109824680"/>
        <c:scaling>
          <c:orientation val="minMax"/>
          <c:max val="0.700000000000001"/>
          <c:min val="0.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one"/>
        <c:txPr>
          <a:bodyPr rot="300000" vert="horz" anchor="ctr" anchorCtr="0"/>
          <a:lstStyle/>
          <a:p>
            <a:pPr>
              <a:defRPr b="0"/>
            </a:pPr>
            <a:endParaRPr lang="en-US"/>
          </a:p>
        </c:txPr>
        <c:crossAx val="2109945816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Food Waste </a:t>
            </a:r>
          </a:p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(Compost)</a:t>
            </a:r>
          </a:p>
        </c:rich>
      </c:tx>
      <c:layout>
        <c:manualLayout>
          <c:xMode val="edge"/>
          <c:yMode val="edge"/>
          <c:x val="0.400556009983983"/>
          <c:y val="0.098367457332415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778649571393"/>
          <c:y val="0.0969645540890084"/>
          <c:w val="0.756430301721785"/>
          <c:h val="0.598299577757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'Landfill Reduction'!$T$6</c:f>
              <c:strCache>
                <c:ptCount val="1"/>
                <c:pt idx="0">
                  <c:v>Food Waste (Compost)</c:v>
                </c:pt>
              </c:strCache>
            </c:strRef>
          </c:tx>
          <c:spPr>
            <a:solidFill>
              <a:srgbClr val="AA8FD3"/>
            </a:solidFill>
            <a:ln w="25400">
              <a:noFill/>
            </a:ln>
            <a:effectLst/>
          </c:spPr>
          <c:invertIfNegative val="0"/>
          <c:cat>
            <c:strRef>
              <c:f>'Landfill Reduction'!$U$5:$AG$5</c:f>
              <c:strCache>
                <c:ptCount val="7"/>
                <c:pt idx="0">
                  <c:v>FY2005</c:v>
                </c:pt>
                <c:pt idx="1">
                  <c:v>FY2012</c:v>
                </c:pt>
                <c:pt idx="2">
                  <c:v>FY2013</c:v>
                </c:pt>
                <c:pt idx="3">
                  <c:v>FY2014</c:v>
                </c:pt>
                <c:pt idx="4">
                  <c:v>FY2015</c:v>
                </c:pt>
                <c:pt idx="5">
                  <c:v>FY2016</c:v>
                </c:pt>
                <c:pt idx="6">
                  <c:v>FY2017</c:v>
                </c:pt>
              </c:strCache>
            </c:strRef>
          </c:cat>
          <c:val>
            <c:numRef>
              <c:f>'Landfill Reduction'!$U$6:$AG$6</c:f>
              <c:numCache>
                <c:formatCode>0.0%</c:formatCode>
                <c:ptCount val="7"/>
                <c:pt idx="0">
                  <c:v>0.00421816754953894</c:v>
                </c:pt>
                <c:pt idx="1">
                  <c:v>0.111924048427837</c:v>
                </c:pt>
                <c:pt idx="2">
                  <c:v>0.111383752519499</c:v>
                </c:pt>
                <c:pt idx="3">
                  <c:v>0.158962525807203</c:v>
                </c:pt>
                <c:pt idx="4">
                  <c:v>0.202734660332475</c:v>
                </c:pt>
                <c:pt idx="5" formatCode="0%">
                  <c:v>0.11763204899209</c:v>
                </c:pt>
                <c:pt idx="6" formatCode="0%">
                  <c:v>0.129208079512664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6E4-9CD4-BFBE5F817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9899960"/>
        <c:axId val="2109903416"/>
      </c:barChart>
      <c:catAx>
        <c:axId val="210989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09903416"/>
        <c:crosses val="autoZero"/>
        <c:auto val="1"/>
        <c:lblAlgn val="ctr"/>
        <c:lblOffset val="100"/>
        <c:tickLblSkip val="3"/>
        <c:noMultiLvlLbl val="0"/>
      </c:catAx>
      <c:valAx>
        <c:axId val="2109903416"/>
        <c:scaling>
          <c:orientation val="minMax"/>
          <c:max val="0.700000000000001"/>
          <c:min val="0.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09899960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Paper/Cardboard Recycled</a:t>
            </a:r>
          </a:p>
        </c:rich>
      </c:tx>
      <c:layout>
        <c:manualLayout>
          <c:xMode val="edge"/>
          <c:yMode val="edge"/>
          <c:x val="0.264962481791887"/>
          <c:y val="0.08923873475061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81461325357"/>
          <c:y val="0.0828410298129235"/>
          <c:w val="0.771507493813483"/>
          <c:h val="0.608687202531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'Landfill Reduction'!$T$9</c:f>
              <c:strCache>
                <c:ptCount val="1"/>
                <c:pt idx="0">
                  <c:v>Paper/Cardboard Recycled</c:v>
                </c:pt>
              </c:strCache>
            </c:strRef>
          </c:tx>
          <c:spPr>
            <a:solidFill>
              <a:srgbClr val="33006F"/>
            </a:solidFill>
            <a:ln w="25400">
              <a:noFill/>
            </a:ln>
            <a:effectLst/>
          </c:spPr>
          <c:invertIfNegative val="0"/>
          <c:cat>
            <c:strRef>
              <c:f>'Landfill Reduction'!$U$5:$AG$5</c:f>
              <c:strCache>
                <c:ptCount val="7"/>
                <c:pt idx="0">
                  <c:v>FY2005</c:v>
                </c:pt>
                <c:pt idx="1">
                  <c:v>FY2012</c:v>
                </c:pt>
                <c:pt idx="2">
                  <c:v>FY2013</c:v>
                </c:pt>
                <c:pt idx="3">
                  <c:v>FY2014</c:v>
                </c:pt>
                <c:pt idx="4">
                  <c:v>FY2015</c:v>
                </c:pt>
                <c:pt idx="5">
                  <c:v>FY2016</c:v>
                </c:pt>
                <c:pt idx="6">
                  <c:v>FY2017</c:v>
                </c:pt>
              </c:strCache>
            </c:strRef>
          </c:cat>
          <c:val>
            <c:numRef>
              <c:f>'Landfill Reduction'!$U$9:$AG$9</c:f>
              <c:numCache>
                <c:formatCode>0.0%</c:formatCode>
                <c:ptCount val="7"/>
                <c:pt idx="0">
                  <c:v>0.21649990190308</c:v>
                </c:pt>
                <c:pt idx="1">
                  <c:v>0.129692535493424</c:v>
                </c:pt>
                <c:pt idx="2">
                  <c:v>0.121111208483043</c:v>
                </c:pt>
                <c:pt idx="3">
                  <c:v>0.108629042581475</c:v>
                </c:pt>
                <c:pt idx="4">
                  <c:v>0.105675287745849</c:v>
                </c:pt>
                <c:pt idx="5" formatCode="0%">
                  <c:v>0.0954325082929318</c:v>
                </c:pt>
                <c:pt idx="6" formatCode="0%">
                  <c:v>0.111413914716255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83-4546-B0FB-D7D9EB861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88704248"/>
        <c:axId val="2087716280"/>
      </c:barChart>
      <c:catAx>
        <c:axId val="208870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087716280"/>
        <c:crosses val="autoZero"/>
        <c:auto val="1"/>
        <c:lblAlgn val="ctr"/>
        <c:lblOffset val="100"/>
        <c:tickLblSkip val="3"/>
        <c:noMultiLvlLbl val="0"/>
      </c:catAx>
      <c:valAx>
        <c:axId val="2087716280"/>
        <c:scaling>
          <c:orientation val="minMax"/>
          <c:max val="0.700000000000001"/>
          <c:min val="0.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one"/>
        <c:crossAx val="2088704248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Construction &amp; </a:t>
            </a:r>
          </a:p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Demolition </a:t>
            </a:r>
          </a:p>
          <a:p>
            <a:pPr>
              <a:defRPr sz="1000">
                <a:solidFill>
                  <a:srgbClr val="33006F"/>
                </a:solidFill>
                <a:latin typeface="Open Sans"/>
              </a:defRPr>
            </a:pPr>
            <a:r>
              <a:rPr lang="en-US" sz="1000">
                <a:solidFill>
                  <a:srgbClr val="33006F"/>
                </a:solidFill>
                <a:latin typeface="Open Sans"/>
              </a:rPr>
              <a:t>Waste </a:t>
            </a:r>
          </a:p>
        </c:rich>
      </c:tx>
      <c:layout>
        <c:manualLayout>
          <c:xMode val="edge"/>
          <c:yMode val="edge"/>
          <c:x val="0.322449828656514"/>
          <c:y val="0.16992971871283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419813155398"/>
          <c:y val="0.164473059943691"/>
          <c:w val="0.694300957272201"/>
          <c:h val="0.60695634061409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'Landfill Reduction'!$T$10</c:f>
              <c:strCache>
                <c:ptCount val="1"/>
                <c:pt idx="0">
                  <c:v>Construction &amp; Demolition Waste</c:v>
                </c:pt>
              </c:strCache>
            </c:strRef>
          </c:tx>
          <c:spPr>
            <a:solidFill>
              <a:srgbClr val="530CA3"/>
            </a:solidFill>
            <a:ln w="25400">
              <a:noFill/>
            </a:ln>
            <a:effectLst/>
          </c:spPr>
          <c:invertIfNegative val="0"/>
          <c:cat>
            <c:strRef>
              <c:f>'Landfill Reduction'!$U$5:$AG$5</c:f>
              <c:strCache>
                <c:ptCount val="7"/>
                <c:pt idx="0">
                  <c:v>FY2005</c:v>
                </c:pt>
                <c:pt idx="1">
                  <c:v>FY2012</c:v>
                </c:pt>
                <c:pt idx="2">
                  <c:v>FY2013</c:v>
                </c:pt>
                <c:pt idx="3">
                  <c:v>FY2014</c:v>
                </c:pt>
                <c:pt idx="4">
                  <c:v>FY2015</c:v>
                </c:pt>
                <c:pt idx="5">
                  <c:v>FY2016</c:v>
                </c:pt>
                <c:pt idx="6">
                  <c:v>FY2017</c:v>
                </c:pt>
              </c:strCache>
            </c:strRef>
          </c:cat>
          <c:val>
            <c:numRef>
              <c:f>'Landfill Reduction'!$U$10:$AG$10</c:f>
              <c:numCache>
                <c:formatCode>0.0%</c:formatCode>
                <c:ptCount val="7"/>
                <c:pt idx="0">
                  <c:v>0.0329605650382578</c:v>
                </c:pt>
                <c:pt idx="1">
                  <c:v>0.0757773713091194</c:v>
                </c:pt>
                <c:pt idx="2">
                  <c:v>0.104372973446674</c:v>
                </c:pt>
                <c:pt idx="3">
                  <c:v>0.0904154754597703</c:v>
                </c:pt>
                <c:pt idx="4">
                  <c:v>0.103387883496529</c:v>
                </c:pt>
                <c:pt idx="5" formatCode="0%">
                  <c:v>0.0796972016670919</c:v>
                </c:pt>
                <c:pt idx="6" formatCode="0%">
                  <c:v>0.0659666559794806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76-4770-B8A2-0FC1FC410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09968072"/>
        <c:axId val="2109971560"/>
      </c:barChart>
      <c:catAx>
        <c:axId val="2109968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09971560"/>
        <c:crosses val="autoZero"/>
        <c:auto val="1"/>
        <c:lblAlgn val="ctr"/>
        <c:lblOffset val="100"/>
        <c:tickLblSkip val="3"/>
        <c:noMultiLvlLbl val="0"/>
      </c:catAx>
      <c:valAx>
        <c:axId val="2109971560"/>
        <c:scaling>
          <c:orientation val="minMax"/>
          <c:max val="0.700000000000001"/>
          <c:min val="0.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one"/>
        <c:crossAx val="2109968072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113009</xdr:colOff>
      <xdr:row>25</xdr:row>
      <xdr:rowOff>112202</xdr:rowOff>
    </xdr:from>
    <xdr:to>
      <xdr:col>19</xdr:col>
      <xdr:colOff>1916206</xdr:colOff>
      <xdr:row>43</xdr:row>
      <xdr:rowOff>93152</xdr:rowOff>
    </xdr:to>
    <xdr:graphicFrame macro="">
      <xdr:nvGraphicFramePr>
        <xdr:cNvPr id="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3</xdr:row>
      <xdr:rowOff>38101</xdr:rowOff>
    </xdr:from>
    <xdr:to>
      <xdr:col>4</xdr:col>
      <xdr:colOff>241300</xdr:colOff>
      <xdr:row>8</xdr:row>
      <xdr:rowOff>179918</xdr:rowOff>
    </xdr:to>
    <xdr:sp macro="" textlink="">
      <xdr:nvSpPr>
        <xdr:cNvPr id="10" name="TextBox 9"/>
        <xdr:cNvSpPr txBox="1"/>
      </xdr:nvSpPr>
      <xdr:spPr>
        <a:xfrm>
          <a:off x="457200" y="842434"/>
          <a:ext cx="3128433" cy="1147234"/>
        </a:xfrm>
        <a:prstGeom prst="rect">
          <a:avLst/>
        </a:prstGeom>
        <a:solidFill>
          <a:srgbClr val="CAB5EA"/>
        </a:solidFill>
        <a:ln w="57150" cap="flat" cmpd="thickThin" algn="ctr">
          <a:noFill/>
          <a:prstDash val="solid"/>
          <a:round/>
          <a:headEnd type="none" w="med" len="med"/>
          <a:tailEnd type="none" w="med" len="med"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200" b="1">
              <a:latin typeface="Trebuchet MS" pitchFamily="34" charset="0"/>
            </a:rPr>
            <a:t>Data Sources:</a:t>
          </a:r>
        </a:p>
        <a:p>
          <a:pPr algn="ctr"/>
          <a:endParaRPr lang="en-US" sz="800" b="1">
            <a:latin typeface="Trebuchet MS" pitchFamily="34" charset="0"/>
          </a:endParaRPr>
        </a:p>
        <a:p>
          <a:pPr algn="ctr"/>
          <a:endParaRPr lang="en-US" sz="800">
            <a:latin typeface="Trebuchet MS" pitchFamily="34" charset="0"/>
          </a:endParaRPr>
        </a:p>
        <a:p>
          <a:r>
            <a:rPr lang="en-US" sz="1100">
              <a:latin typeface="Trebuchet MS" pitchFamily="34" charset="0"/>
            </a:rPr>
            <a:t>UW Recycling &amp; Solid Waste Annual</a:t>
          </a:r>
          <a:r>
            <a:rPr lang="en-US" sz="1100" baseline="0">
              <a:latin typeface="Trebuchet MS" pitchFamily="34" charset="0"/>
            </a:rPr>
            <a:t> Reports: http://www.washington.edu/facilities/building/recyclingandsolidwaste/about</a:t>
          </a:r>
          <a:endParaRPr lang="en-US" sz="1100">
            <a:solidFill>
              <a:sysClr val="windowText" lastClr="000000"/>
            </a:solidFill>
            <a:latin typeface="Trebuchet MS" pitchFamily="34" charset="0"/>
          </a:endParaRPr>
        </a:p>
      </xdr:txBody>
    </xdr:sp>
    <xdr:clientData/>
  </xdr:twoCellAnchor>
  <xdr:twoCellAnchor>
    <xdr:from>
      <xdr:col>0</xdr:col>
      <xdr:colOff>803275</xdr:colOff>
      <xdr:row>20</xdr:row>
      <xdr:rowOff>0</xdr:rowOff>
    </xdr:from>
    <xdr:to>
      <xdr:col>8</xdr:col>
      <xdr:colOff>90715</xdr:colOff>
      <xdr:row>46</xdr:row>
      <xdr:rowOff>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126062</xdr:colOff>
      <xdr:row>21</xdr:row>
      <xdr:rowOff>43542</xdr:rowOff>
    </xdr:from>
    <xdr:to>
      <xdr:col>34</xdr:col>
      <xdr:colOff>711198</xdr:colOff>
      <xdr:row>52</xdr:row>
      <xdr:rowOff>126999</xdr:rowOff>
    </xdr:to>
    <xdr:grpSp>
      <xdr:nvGrpSpPr>
        <xdr:cNvPr id="8" name="Group 7"/>
        <xdr:cNvGrpSpPr/>
      </xdr:nvGrpSpPr>
      <xdr:grpSpPr>
        <a:xfrm>
          <a:off x="19963462" y="4005942"/>
          <a:ext cx="8408336" cy="5150757"/>
          <a:chOff x="20105417" y="5157390"/>
          <a:chExt cx="9868035" cy="5573020"/>
        </a:xfrm>
        <a:solidFill>
          <a:sysClr val="window" lastClr="FFFFFF"/>
        </a:solidFill>
      </xdr:grpSpPr>
      <xdr:graphicFrame macro="">
        <xdr:nvGraphicFramePr>
          <xdr:cNvPr id="2" name="Chart 13"/>
          <xdr:cNvGraphicFramePr>
            <a:graphicFrameLocks/>
          </xdr:cNvGraphicFramePr>
        </xdr:nvGraphicFramePr>
        <xdr:xfrm>
          <a:off x="20105417" y="5621472"/>
          <a:ext cx="2675263" cy="26710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" name="Chart 14"/>
          <xdr:cNvGraphicFramePr>
            <a:graphicFrameLocks/>
          </xdr:cNvGraphicFramePr>
        </xdr:nvGraphicFramePr>
        <xdr:xfrm>
          <a:off x="22560724" y="7803545"/>
          <a:ext cx="2613405" cy="29268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" name="Chart 16"/>
          <xdr:cNvGraphicFramePr>
            <a:graphicFrameLocks/>
          </xdr:cNvGraphicFramePr>
        </xdr:nvGraphicFramePr>
        <xdr:xfrm>
          <a:off x="24494339" y="5659925"/>
          <a:ext cx="3079453" cy="270700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5" name="Chart 17"/>
          <xdr:cNvGraphicFramePr>
            <a:graphicFrameLocks/>
          </xdr:cNvGraphicFramePr>
        </xdr:nvGraphicFramePr>
        <xdr:xfrm>
          <a:off x="22669028" y="5496877"/>
          <a:ext cx="2671369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6" name="Chart 18"/>
          <xdr:cNvGraphicFramePr>
            <a:graphicFrameLocks/>
          </xdr:cNvGraphicFramePr>
        </xdr:nvGraphicFramePr>
        <xdr:xfrm>
          <a:off x="20208920" y="7884261"/>
          <a:ext cx="2671369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7" name="Chart 19"/>
          <xdr:cNvGraphicFramePr>
            <a:graphicFrameLocks/>
          </xdr:cNvGraphicFramePr>
        </xdr:nvGraphicFramePr>
        <xdr:xfrm>
          <a:off x="27287179" y="7924802"/>
          <a:ext cx="2671369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3" name="Chart 15"/>
          <xdr:cNvGraphicFramePr>
            <a:graphicFrameLocks/>
          </xdr:cNvGraphicFramePr>
        </xdr:nvGraphicFramePr>
        <xdr:xfrm>
          <a:off x="24883030" y="7685397"/>
          <a:ext cx="2671369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4" name="Chart 15"/>
          <xdr:cNvGraphicFramePr>
            <a:graphicFrameLocks/>
          </xdr:cNvGraphicFramePr>
        </xdr:nvGraphicFramePr>
        <xdr:xfrm>
          <a:off x="27133235" y="5157390"/>
          <a:ext cx="2840217" cy="27835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0.36445</cdr:x>
      <cdr:y>0.48852</cdr:y>
    </cdr:from>
    <cdr:to>
      <cdr:x>0.80733</cdr:x>
      <cdr:y>0.66058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001" y="1256806"/>
          <a:ext cx="1071808" cy="442651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0.56889</cdr:x>
      <cdr:y>0.17843</cdr:y>
    </cdr:from>
    <cdr:to>
      <cdr:x>0.68813</cdr:x>
      <cdr:y>0.28653</cdr:y>
    </cdr:to>
    <cdr:pic>
      <cdr:nvPicPr>
        <cdr:cNvPr id="2" name="Picture 1" descr="GLUBEOrganizationTiles-19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900349" y="630560"/>
          <a:ext cx="817515" cy="3820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0.58387</cdr:x>
      <cdr:y>0.63815</cdr:y>
    </cdr:from>
    <cdr:to>
      <cdr:x>0.71753</cdr:x>
      <cdr:y>0.76386</cdr:y>
    </cdr:to>
    <cdr:pic>
      <cdr:nvPicPr>
        <cdr:cNvPr id="3" name="Picture 2" descr="GLUBEOrganizationTiles-18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696438" y="2344737"/>
          <a:ext cx="846191" cy="46190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0.5894</cdr:x>
      <cdr:y>0.48023</cdr:y>
    </cdr:from>
    <cdr:to>
      <cdr:x>0.70331</cdr:x>
      <cdr:y>0.574</cdr:y>
    </cdr:to>
    <cdr:pic>
      <cdr:nvPicPr>
        <cdr:cNvPr id="4" name="Picture 3" descr="GLUBEOrganizationTiles-31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731481" y="1692462"/>
          <a:ext cx="721159" cy="3304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0.1791</cdr:x>
      <cdr:y>0.27901</cdr:y>
    </cdr:from>
    <cdr:to>
      <cdr:x>0.52196</cdr:x>
      <cdr:y>0.36372</cdr:y>
    </cdr:to>
    <cdr:sp macro="" textlink="">
      <cdr:nvSpPr>
        <cdr:cNvPr id="5" name="TextBox 24"/>
        <cdr:cNvSpPr txBox="1"/>
      </cdr:nvSpPr>
      <cdr:spPr>
        <a:xfrm xmlns:a="http://schemas.openxmlformats.org/drawingml/2006/main">
          <a:off x="1225441" y="994244"/>
          <a:ext cx="2345923" cy="3018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 b="1" dirty="0" smtClean="0">
              <a:solidFill>
                <a:schemeClr val="bg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Waste Sent to Landfill</a:t>
          </a:r>
          <a:endParaRPr lang="en-US" sz="1200" b="1" dirty="0">
            <a:solidFill>
              <a:schemeClr val="bg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cdr:txBody>
    </cdr:sp>
  </cdr:relSizeAnchor>
  <cdr:relSizeAnchor xmlns:cdr="http://schemas.openxmlformats.org/drawingml/2006/chartDrawing">
    <cdr:from>
      <cdr:x>0.13941</cdr:x>
      <cdr:y>0.69338</cdr:y>
    </cdr:from>
    <cdr:to>
      <cdr:x>0.61941</cdr:x>
      <cdr:y>0.82407</cdr:y>
    </cdr:to>
    <cdr:sp macro="" textlink="">
      <cdr:nvSpPr>
        <cdr:cNvPr id="6" name="TextBox 25"/>
        <cdr:cNvSpPr txBox="1"/>
      </cdr:nvSpPr>
      <cdr:spPr>
        <a:xfrm xmlns:a="http://schemas.openxmlformats.org/drawingml/2006/main">
          <a:off x="953873" y="2470840"/>
          <a:ext cx="3284265" cy="4657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 b="1" dirty="0" smtClean="0">
              <a:solidFill>
                <a:sysClr val="window" lastClr="FFFFFF"/>
              </a:solidFill>
              <a:latin typeface="Trebuchet MS" pitchFamily="34" charset="0"/>
            </a:rPr>
            <a:t>Waste </a:t>
          </a:r>
          <a:r>
            <a:rPr lang="en-US" sz="1200" b="1" dirty="0" smtClean="0">
              <a:solidFill>
                <a:sysClr val="window" lastClr="FFFFFF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Diverted</a:t>
          </a:r>
          <a:r>
            <a:rPr lang="en-US" sz="1200" b="1" dirty="0" smtClean="0">
              <a:solidFill>
                <a:sysClr val="window" lastClr="FFFFFF"/>
              </a:solidFill>
              <a:latin typeface="Trebuchet MS" pitchFamily="34" charset="0"/>
            </a:rPr>
            <a:t> from Landfill </a:t>
          </a:r>
        </a:p>
        <a:p xmlns:a="http://schemas.openxmlformats.org/drawingml/2006/main">
          <a:pPr algn="ctr"/>
          <a:r>
            <a:rPr lang="en-US" sz="1000" b="1" dirty="0" smtClean="0">
              <a:solidFill>
                <a:sysClr val="window" lastClr="FFFFFF"/>
              </a:solidFill>
              <a:latin typeface="Trebuchet MS" pitchFamily="34" charset="0"/>
            </a:rPr>
            <a:t>(composted, recycled, resold</a:t>
          </a:r>
          <a:r>
            <a:rPr lang="en-US" sz="1100" b="1" dirty="0" smtClean="0">
              <a:solidFill>
                <a:sysClr val="window" lastClr="FFFFFF"/>
              </a:solidFill>
              <a:latin typeface="Trebuchet MS" pitchFamily="34" charset="0"/>
            </a:rPr>
            <a:t>)</a:t>
          </a:r>
          <a:endParaRPr lang="en-US" sz="1200" b="1" dirty="0">
            <a:solidFill>
              <a:sysClr val="window" lastClr="FFFFFF"/>
            </a:solidFill>
            <a:latin typeface="Trebuchet MS" pitchFamily="34" charset="0"/>
          </a:endParaRPr>
        </a:p>
      </cdr:txBody>
    </cdr:sp>
  </cdr:relSizeAnchor>
  <cdr:relSizeAnchor xmlns:cdr="http://schemas.openxmlformats.org/drawingml/2006/chartDrawing">
    <cdr:from>
      <cdr:x>0.70469</cdr:x>
      <cdr:y>0.18773</cdr:y>
    </cdr:from>
    <cdr:to>
      <cdr:x>0.87949</cdr:x>
      <cdr:y>0.3088</cdr:y>
    </cdr:to>
    <cdr:sp macro="" textlink="">
      <cdr:nvSpPr>
        <cdr:cNvPr id="7" name="TextBox 26"/>
        <cdr:cNvSpPr txBox="1"/>
      </cdr:nvSpPr>
      <cdr:spPr>
        <a:xfrm xmlns:a="http://schemas.openxmlformats.org/drawingml/2006/main">
          <a:off x="4461388" y="689774"/>
          <a:ext cx="1106587" cy="44484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en-US" sz="1200" b="1" dirty="0" smtClean="0">
              <a:solidFill>
                <a:srgbClr val="4B0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2020</a:t>
          </a:r>
          <a:r>
            <a:rPr lang="en-US" sz="1200" b="1" dirty="0" smtClean="0">
              <a:solidFill>
                <a:srgbClr val="4B0082"/>
              </a:solidFill>
              <a:latin typeface="Trebuchet MS" pitchFamily="34" charset="0"/>
            </a:rPr>
            <a:t> Target:</a:t>
          </a:r>
        </a:p>
        <a:p xmlns:a="http://schemas.openxmlformats.org/drawingml/2006/main">
          <a:pPr algn="r"/>
          <a:r>
            <a:rPr lang="en-US" sz="1200" b="1" dirty="0" smtClean="0">
              <a:solidFill>
                <a:srgbClr val="4B0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70</a:t>
          </a:r>
          <a:r>
            <a:rPr lang="en-US" sz="1200" b="1" dirty="0" smtClean="0">
              <a:solidFill>
                <a:srgbClr val="4B0082"/>
              </a:solidFill>
              <a:latin typeface="Trebuchet MS" pitchFamily="34" charset="0"/>
            </a:rPr>
            <a:t>%</a:t>
          </a:r>
          <a:endParaRPr lang="en-US" sz="1200" b="1" dirty="0">
            <a:solidFill>
              <a:srgbClr val="4B0082"/>
            </a:solidFill>
            <a:latin typeface="Trebuchet MS" pitchFamily="34" charset="0"/>
          </a:endParaRPr>
        </a:p>
      </cdr:txBody>
    </cdr:sp>
  </cdr:relSizeAnchor>
  <cdr:relSizeAnchor xmlns:cdr="http://schemas.openxmlformats.org/drawingml/2006/chartDrawing">
    <cdr:from>
      <cdr:x>0.8395</cdr:x>
      <cdr:y>0.30824</cdr:y>
    </cdr:from>
    <cdr:to>
      <cdr:x>0.84823</cdr:x>
      <cdr:y>0.32404</cdr:y>
    </cdr:to>
    <cdr:sp macro="" textlink="">
      <cdr:nvSpPr>
        <cdr:cNvPr id="8" name="Oval 7"/>
        <cdr:cNvSpPr/>
      </cdr:nvSpPr>
      <cdr:spPr>
        <a:xfrm xmlns:a="http://schemas.openxmlformats.org/drawingml/2006/main">
          <a:off x="5314816" y="1132559"/>
          <a:ext cx="55299" cy="58067"/>
        </a:xfrm>
        <a:prstGeom xmlns:a="http://schemas.openxmlformats.org/drawingml/2006/main" prst="ellipse">
          <a:avLst/>
        </a:prstGeom>
        <a:solidFill xmlns:a="http://schemas.openxmlformats.org/drawingml/2006/main">
          <a:srgbClr val="4B0082"/>
        </a:solidFill>
        <a:ln xmlns:a="http://schemas.openxmlformats.org/drawingml/2006/main" w="9525" cap="flat" cmpd="sng" algn="ctr">
          <a:solidFill>
            <a:srgbClr val="4B0082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dirty="0">
            <a:solidFill>
              <a:srgbClr val="4B0082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0.38425</cdr:x>
      <cdr:y>0.34675</cdr:y>
    </cdr:from>
    <cdr:to>
      <cdr:x>0.8399</cdr:x>
      <cdr:y>0.51038</cdr:y>
    </cdr:to>
    <cdr:pic>
      <cdr:nvPicPr>
        <cdr:cNvPr id="2" name="Picture 1" descr="GLUBEOrganizationTiles-19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875911" y="856001"/>
          <a:ext cx="1038669" cy="40394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0.23463</cdr:x>
      <cdr:y>0.31294</cdr:y>
    </cdr:from>
    <cdr:to>
      <cdr:x>0.95599</cdr:x>
      <cdr:y>0.31294</cdr:y>
    </cdr:to>
    <cdr:sp macro="" textlink="">
      <cdr:nvSpPr>
        <cdr:cNvPr id="4" name="Straight Connector 3"/>
        <cdr:cNvSpPr/>
      </cdr:nvSpPr>
      <cdr:spPr>
        <a:xfrm xmlns:a="http://schemas.openxmlformats.org/drawingml/2006/main">
          <a:off x="456979" y="838198"/>
          <a:ext cx="1404938" cy="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4B0082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0.23953</cdr:x>
      <cdr:y>0.32394</cdr:y>
    </cdr:from>
    <cdr:to>
      <cdr:x>0.8358</cdr:x>
      <cdr:y>0.50303</cdr:y>
    </cdr:to>
    <cdr:pic>
      <cdr:nvPicPr>
        <cdr:cNvPr id="4" name="Picture 3" descr="GLUBEOrganizationTiles-18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533400" y="876300"/>
          <a:ext cx="1327784" cy="48445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0.39499</cdr:x>
      <cdr:y>0.28934</cdr:y>
    </cdr:from>
    <cdr:to>
      <cdr:x>0.85174</cdr:x>
      <cdr:y>0.50859</cdr:y>
    </cdr:to>
    <cdr:pic>
      <cdr:nvPicPr>
        <cdr:cNvPr id="2" name="Picture 1" descr="GLUBEOrganizationTiles-29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036434" y="723900"/>
          <a:ext cx="1198476" cy="54853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0.27954</cdr:x>
      <cdr:y>0.39262</cdr:y>
    </cdr:from>
    <cdr:to>
      <cdr:x>0.81251</cdr:x>
      <cdr:y>0.54533</cdr:y>
    </cdr:to>
    <cdr:pic>
      <cdr:nvPicPr>
        <cdr:cNvPr id="2" name="Picture 1" descr="GLUBEOrganizationTiles-31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636298" y="995434"/>
          <a:ext cx="1213141" cy="38715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0.27902</cdr:x>
      <cdr:y>0.33044</cdr:y>
    </cdr:from>
    <cdr:to>
      <cdr:x>0.86235</cdr:x>
      <cdr:y>0.52152</cdr:y>
    </cdr:to>
    <cdr:pic>
      <cdr:nvPicPr>
        <cdr:cNvPr id="2" name="Picture 1" descr="GLUBEOrganizationTiles-18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635107" y="837777"/>
          <a:ext cx="1327784" cy="484454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0.30634</cdr:x>
      <cdr:y>0.3482</cdr:y>
    </cdr:from>
    <cdr:to>
      <cdr:x>0.81522</cdr:x>
      <cdr:y>0.49754</cdr:y>
    </cdr:to>
    <cdr:pic>
      <cdr:nvPicPr>
        <cdr:cNvPr id="2" name="Picture 1" descr="GLUBEOrganizationTiles-31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697291" y="882800"/>
          <a:ext cx="1158320" cy="37863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0.33649</cdr:x>
      <cdr:y>0.41144</cdr:y>
    </cdr:from>
    <cdr:to>
      <cdr:x>0.8588</cdr:x>
      <cdr:y>0.5655</cdr:y>
    </cdr:to>
    <cdr:pic>
      <cdr:nvPicPr>
        <cdr:cNvPr id="2" name="Picture 1" descr="GLUBEOrganizationTiles-31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765927" y="1043144"/>
          <a:ext cx="1188890" cy="39059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5-9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bon%20Footprint%202010%2004%2015%20emission%20factors%20used%20for%20BSC%20and%20CAP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matter"/>
      <sheetName val="graphs"/>
      <sheetName val="tables"/>
      <sheetName val="Scope 1"/>
      <sheetName val="Scope 2"/>
      <sheetName val="Scope 3"/>
      <sheetName val="OI"/>
      <sheetName val="ef"/>
      <sheetName val="pop"/>
      <sheetName val="ref"/>
      <sheetName val="units"/>
      <sheetName val="scratchp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0">
          <cell r="C20">
            <v>2317.9573110142201</v>
          </cell>
        </row>
        <row r="21">
          <cell r="C21">
            <v>2317.9573110142201</v>
          </cell>
        </row>
        <row r="22">
          <cell r="C22">
            <v>2322.7514316161109</v>
          </cell>
        </row>
        <row r="23">
          <cell r="C23">
            <v>2326.347022067529</v>
          </cell>
        </row>
        <row r="26">
          <cell r="C26">
            <v>38.623322816736987</v>
          </cell>
        </row>
        <row r="29">
          <cell r="C29">
            <v>2651.4313844231006</v>
          </cell>
        </row>
        <row r="31">
          <cell r="C31">
            <v>3.8233140174037596E-2</v>
          </cell>
        </row>
        <row r="34">
          <cell r="C34">
            <v>50.043108176191673</v>
          </cell>
        </row>
        <row r="37">
          <cell r="C37">
            <v>25.355465485184933</v>
          </cell>
        </row>
        <row r="40">
          <cell r="C40">
            <v>59.519135570992304</v>
          </cell>
        </row>
        <row r="45">
          <cell r="C45">
            <v>66.515017953299804</v>
          </cell>
        </row>
        <row r="54">
          <cell r="C54">
            <v>246.75666584492853</v>
          </cell>
        </row>
        <row r="55">
          <cell r="C55">
            <v>249.01015137775894</v>
          </cell>
        </row>
        <row r="56">
          <cell r="C56">
            <v>258.98583704928814</v>
          </cell>
        </row>
        <row r="57">
          <cell r="C57">
            <v>270.94357904283532</v>
          </cell>
        </row>
        <row r="64">
          <cell r="C64">
            <v>309.84785881664317</v>
          </cell>
        </row>
        <row r="89">
          <cell r="C89">
            <v>1384.1465573211244</v>
          </cell>
        </row>
        <row r="103">
          <cell r="C103">
            <v>120.51503323378553</v>
          </cell>
        </row>
        <row r="113">
          <cell r="C113">
            <v>114.57089035115152</v>
          </cell>
        </row>
        <row r="123">
          <cell r="C123">
            <v>114.41999331970324</v>
          </cell>
        </row>
        <row r="153">
          <cell r="C153">
            <v>100.467569382165</v>
          </cell>
        </row>
        <row r="172">
          <cell r="C172">
            <v>0</v>
          </cell>
        </row>
        <row r="173">
          <cell r="C173">
            <v>6.4000000000000001E-2</v>
          </cell>
        </row>
        <row r="174">
          <cell r="C174">
            <v>4.9000000000000002E-2</v>
          </cell>
        </row>
        <row r="175">
          <cell r="C175">
            <v>5.0999999999999997E-2</v>
          </cell>
        </row>
        <row r="177">
          <cell r="C177">
            <v>3.7999999999999999E-2</v>
          </cell>
        </row>
        <row r="178">
          <cell r="C178">
            <v>0.17699999999999999</v>
          </cell>
        </row>
        <row r="180">
          <cell r="C180">
            <v>0.38600000000000001</v>
          </cell>
        </row>
        <row r="181">
          <cell r="C181">
            <v>0.29899999999999999</v>
          </cell>
        </row>
        <row r="183">
          <cell r="C183">
            <v>4.9000000000000002E-2</v>
          </cell>
        </row>
        <row r="184">
          <cell r="C184">
            <v>1.7000000000000001E-2</v>
          </cell>
        </row>
        <row r="186">
          <cell r="C186">
            <v>0.05</v>
          </cell>
        </row>
        <row r="187">
          <cell r="C187">
            <v>0</v>
          </cell>
        </row>
        <row r="189">
          <cell r="C189">
            <v>4.9000000000000002E-2</v>
          </cell>
        </row>
        <row r="190">
          <cell r="C190">
            <v>0.09</v>
          </cell>
        </row>
        <row r="195">
          <cell r="C195">
            <v>9.2320276610061064E-2</v>
          </cell>
        </row>
        <row r="196">
          <cell r="C196">
            <v>9.2320276610061064E-2</v>
          </cell>
        </row>
      </sheetData>
      <sheetData sheetId="8" refreshError="1">
        <row r="17">
          <cell r="C17">
            <v>38353.333333333336</v>
          </cell>
        </row>
        <row r="21">
          <cell r="C21">
            <v>2113.6666666666665</v>
          </cell>
        </row>
        <row r="25">
          <cell r="C25">
            <v>1598.3333333333333</v>
          </cell>
        </row>
        <row r="29">
          <cell r="C29">
            <v>45</v>
          </cell>
        </row>
        <row r="30">
          <cell r="C30">
            <v>42110.333333333336</v>
          </cell>
        </row>
        <row r="32">
          <cell r="C32">
            <v>15196</v>
          </cell>
        </row>
        <row r="38">
          <cell r="C38">
            <v>7353.5802528213108</v>
          </cell>
        </row>
        <row r="39">
          <cell r="C39">
            <v>141</v>
          </cell>
        </row>
        <row r="42">
          <cell r="C42">
            <v>108</v>
          </cell>
        </row>
        <row r="45">
          <cell r="C45">
            <v>24.419747178689637</v>
          </cell>
        </row>
        <row r="46">
          <cell r="C46">
            <v>7627</v>
          </cell>
        </row>
        <row r="48">
          <cell r="C48">
            <v>17640.41974717869</v>
          </cell>
        </row>
        <row r="49">
          <cell r="C49">
            <v>200</v>
          </cell>
        </row>
        <row r="52">
          <cell r="C52">
            <v>169</v>
          </cell>
        </row>
        <row r="55">
          <cell r="C55">
            <v>58.58025282131036</v>
          </cell>
        </row>
        <row r="56">
          <cell r="C56">
            <v>18068</v>
          </cell>
        </row>
        <row r="58">
          <cell r="C58">
            <v>63347.333333333336</v>
          </cell>
        </row>
        <row r="59">
          <cell r="C59">
            <v>2454.6666666666665</v>
          </cell>
        </row>
        <row r="60">
          <cell r="C60">
            <v>1875.3333333333333</v>
          </cell>
        </row>
        <row r="61">
          <cell r="C61">
            <v>128</v>
          </cell>
        </row>
        <row r="62">
          <cell r="C62">
            <v>67805.333333333328</v>
          </cell>
        </row>
        <row r="66">
          <cell r="C66">
            <v>36088.146563671056</v>
          </cell>
        </row>
        <row r="70">
          <cell r="C70">
            <v>1546.3333333333333</v>
          </cell>
        </row>
        <row r="74">
          <cell r="C74">
            <v>1340.6666666666667</v>
          </cell>
        </row>
        <row r="78">
          <cell r="C78">
            <v>41.520102995604326</v>
          </cell>
        </row>
        <row r="79">
          <cell r="C79">
            <v>39016.666666666664</v>
          </cell>
        </row>
        <row r="81">
          <cell r="C81">
            <v>15734</v>
          </cell>
        </row>
        <row r="87">
          <cell r="C87">
            <v>6550.4686573780928</v>
          </cell>
        </row>
        <row r="88">
          <cell r="C88">
            <v>135</v>
          </cell>
        </row>
        <row r="91">
          <cell r="C91">
            <v>100</v>
          </cell>
        </row>
        <row r="94">
          <cell r="C94">
            <v>22.53134262190693</v>
          </cell>
        </row>
        <row r="95">
          <cell r="C95">
            <v>6808</v>
          </cell>
        </row>
        <row r="97">
          <cell r="C97">
            <v>16347.949819318903</v>
          </cell>
        </row>
        <row r="98">
          <cell r="C98">
            <v>169</v>
          </cell>
        </row>
        <row r="101">
          <cell r="C101">
            <v>196</v>
          </cell>
        </row>
        <row r="104">
          <cell r="C104">
            <v>54.050180681096599</v>
          </cell>
        </row>
        <row r="105">
          <cell r="C105">
            <v>16767</v>
          </cell>
        </row>
        <row r="107">
          <cell r="C107">
            <v>58986.565040368048</v>
          </cell>
        </row>
        <row r="108">
          <cell r="C108">
            <v>1850.3333333333333</v>
          </cell>
        </row>
        <row r="109">
          <cell r="C109">
            <v>1636.6666666666667</v>
          </cell>
        </row>
        <row r="110">
          <cell r="C110">
            <v>118.10162629860787</v>
          </cell>
        </row>
        <row r="111">
          <cell r="C111">
            <v>62591.666666666657</v>
          </cell>
        </row>
        <row r="114">
          <cell r="C114">
            <v>0.92266895545787386</v>
          </cell>
        </row>
        <row r="116">
          <cell r="C116">
            <v>0.89261832961846077</v>
          </cell>
        </row>
      </sheetData>
      <sheetData sheetId="9">
        <row r="4">
          <cell r="C4">
            <v>3.6640912818506139</v>
          </cell>
        </row>
        <row r="5">
          <cell r="C5">
            <v>2.7432647817634086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71">
          <cell r="C71">
            <v>1300</v>
          </cell>
        </row>
        <row r="80">
          <cell r="C80">
            <v>23900</v>
          </cell>
        </row>
      </sheetData>
      <sheetData sheetId="10">
        <row r="10">
          <cell r="D10">
            <v>0.62150403977625857</v>
          </cell>
        </row>
        <row r="11">
          <cell r="D11">
            <v>1.609</v>
          </cell>
        </row>
        <row r="19">
          <cell r="D19">
            <v>0.4536</v>
          </cell>
        </row>
        <row r="22">
          <cell r="D22">
            <v>1.1023170704821534</v>
          </cell>
        </row>
        <row r="23">
          <cell r="D23">
            <v>16</v>
          </cell>
        </row>
        <row r="24">
          <cell r="D24">
            <v>2.835E-2</v>
          </cell>
        </row>
        <row r="27">
          <cell r="D27">
            <v>0.90717999999999999</v>
          </cell>
        </row>
        <row r="30">
          <cell r="D30">
            <v>1440</v>
          </cell>
        </row>
        <row r="34">
          <cell r="D34">
            <v>1.1415525114155251E-4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69">
          <cell r="D69">
            <v>158.98680000000002</v>
          </cell>
        </row>
        <row r="71">
          <cell r="D71">
            <v>28.316870000000002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80">
          <cell r="D80">
            <v>1E-3</v>
          </cell>
        </row>
        <row r="85">
          <cell r="D85">
            <v>0.76455486100000003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2">
          <cell r="D102">
            <v>1.05418E-3</v>
          </cell>
        </row>
        <row r="107">
          <cell r="D107" t="e">
            <v>#NAME?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7">
          <cell r="D117">
            <v>3.5994099999999998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2">
          <cell r="D132">
            <v>3.5994099999999999E-3</v>
          </cell>
        </row>
        <row r="133">
          <cell r="D133">
            <v>1.0541772037499999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39">
          <cell r="D139">
            <v>1.0541800000000003E-4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pe 1 2 3"/>
      <sheetName val="Scope 1 2"/>
      <sheetName val="Scope 3"/>
      <sheetName val="Rolling 12 Months"/>
      <sheetName val="Category Increases"/>
      <sheetName val="Campus Spliit"/>
      <sheetName val="Heating Mg"/>
      <sheetName val="Commuting Data"/>
      <sheetName val="Seattle Steam"/>
      <sheetName val="SCL Emission Factor"/>
      <sheetName val="Power Plant Steam"/>
      <sheetName val="CL and Other Elec"/>
      <sheetName val="NonCentral Gas"/>
      <sheetName val="HFS"/>
      <sheetName val="Hospital Laundry"/>
      <sheetName val="Landfill"/>
      <sheetName val="PSE Emission Factor"/>
      <sheetName val="Bothell"/>
      <sheetName val="TPL Emission Factor"/>
      <sheetName val="Tacoma"/>
      <sheetName val="OPL Emission Factor"/>
      <sheetName val="Harborview"/>
      <sheetName val="Primate Center"/>
      <sheetName val="Seattle Vehicles"/>
      <sheetName val="Fairmont"/>
      <sheetName val="Metropolitan Tract"/>
      <sheetName val="Professional Travel"/>
      <sheetName val="Commuting Jan06 to Sep06"/>
      <sheetName val="Commuting Oct06 to Dec06"/>
      <sheetName val="Commuting Jan07 to Sep07"/>
      <sheetName val="Commuting Oct07 to Dec07"/>
      <sheetName val="Commuting Jan08 to Sep08"/>
      <sheetName val="Commuting Oct08 to Dec08"/>
      <sheetName val="Commuting Jan09 to Mar09"/>
      <sheetName val="Commuting Apr09 to Jun09"/>
      <sheetName val="Commuting Jul09 to Sep09"/>
      <sheetName val="Commuting Oct09 to Dec09"/>
      <sheetName val="Commuting Jan10 to Mar10"/>
      <sheetName val="Commuting ef"/>
      <sheetName val="Chart1A"/>
      <sheetName val="Chart1B"/>
      <sheetName val="Chart2A"/>
      <sheetName val="Chart2B"/>
      <sheetName val="Goal Table"/>
      <sheetName val="Status of T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B25">
            <v>1.5138410000000001E-2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4">
          <cell r="C24">
            <v>2318.0967999053246</v>
          </cell>
        </row>
        <row r="25">
          <cell r="C25">
            <v>2318.0967999053246</v>
          </cell>
        </row>
        <row r="26">
          <cell r="C26">
            <v>2318.0967999053246</v>
          </cell>
        </row>
        <row r="27">
          <cell r="C27">
            <v>2318.0967999053246</v>
          </cell>
        </row>
        <row r="28">
          <cell r="C28">
            <v>2318.0967999053246</v>
          </cell>
        </row>
        <row r="29">
          <cell r="C29">
            <v>2318.0967999053246</v>
          </cell>
        </row>
        <row r="51">
          <cell r="C51">
            <v>1.6093440000000001</v>
          </cell>
        </row>
        <row r="52">
          <cell r="C52">
            <v>0.26417205199999999</v>
          </cell>
        </row>
        <row r="176">
          <cell r="C176">
            <v>120.51503323378553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topLeftCell="S10" workbookViewId="0">
      <selection activeCell="AL31" sqref="AL31"/>
    </sheetView>
  </sheetViews>
  <sheetFormatPr baseColWidth="10" defaultColWidth="11" defaultRowHeight="13" x14ac:dyDescent="0"/>
  <cols>
    <col min="1" max="5" width="11" style="2"/>
    <col min="6" max="6" width="28" style="2" customWidth="1"/>
    <col min="7" max="7" width="11" style="2"/>
    <col min="8" max="10" width="11" style="2" customWidth="1"/>
    <col min="11" max="11" width="11" style="2" hidden="1" customWidth="1"/>
    <col min="12" max="14" width="0" style="2" hidden="1" customWidth="1"/>
    <col min="15" max="15" width="11" style="2" customWidth="1"/>
    <col min="16" max="18" width="11" style="2"/>
    <col min="19" max="19" width="8.42578125" style="2" customWidth="1"/>
    <col min="20" max="20" width="43.7109375" style="2" bestFit="1" customWidth="1"/>
    <col min="21" max="21" width="11" style="2"/>
    <col min="22" max="27" width="0" style="2" hidden="1" customWidth="1"/>
    <col min="28" max="30" width="11" style="2"/>
    <col min="31" max="31" width="11" style="19"/>
    <col min="32" max="16384" width="11" style="2"/>
  </cols>
  <sheetData>
    <row r="1" spans="1:36" s="1" customFormat="1" ht="28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AE1" s="16"/>
    </row>
    <row r="2" spans="1:36" s="1" customFormat="1" ht="2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AE2" s="16"/>
    </row>
    <row r="4" spans="1:36" ht="18">
      <c r="F4" s="3" t="s">
        <v>14</v>
      </c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3"/>
      <c r="T4" s="3" t="s">
        <v>16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7"/>
      <c r="AG4" s="4"/>
      <c r="AH4" s="4"/>
      <c r="AI4" s="4"/>
      <c r="AJ4" s="4"/>
    </row>
    <row r="5" spans="1:36"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6" t="s">
        <v>32</v>
      </c>
      <c r="P5" s="6" t="s">
        <v>34</v>
      </c>
      <c r="Q5" s="6" t="s">
        <v>51</v>
      </c>
      <c r="R5" s="6" t="s">
        <v>52</v>
      </c>
      <c r="S5" s="6" t="s">
        <v>53</v>
      </c>
      <c r="U5" s="5" t="s">
        <v>33</v>
      </c>
      <c r="V5" s="5" t="s">
        <v>25</v>
      </c>
      <c r="W5" s="5" t="s">
        <v>26</v>
      </c>
      <c r="X5" s="5" t="s">
        <v>27</v>
      </c>
      <c r="Y5" s="5" t="s">
        <v>28</v>
      </c>
      <c r="Z5" s="5" t="s">
        <v>29</v>
      </c>
      <c r="AA5" s="5" t="s">
        <v>30</v>
      </c>
      <c r="AB5" s="5" t="s">
        <v>31</v>
      </c>
      <c r="AC5" s="5" t="s">
        <v>32</v>
      </c>
      <c r="AD5" s="5" t="s">
        <v>34</v>
      </c>
      <c r="AE5" s="5" t="s">
        <v>51</v>
      </c>
      <c r="AF5" s="18" t="s">
        <v>52</v>
      </c>
      <c r="AG5" s="5" t="s">
        <v>53</v>
      </c>
    </row>
    <row r="6" spans="1:36">
      <c r="F6" s="5" t="s">
        <v>7</v>
      </c>
      <c r="G6" s="2">
        <v>43</v>
      </c>
      <c r="H6" s="2">
        <v>242</v>
      </c>
      <c r="I6" s="2">
        <v>292</v>
      </c>
      <c r="J6" s="2">
        <v>506</v>
      </c>
      <c r="K6" s="2">
        <v>766</v>
      </c>
      <c r="L6" s="2">
        <v>895</v>
      </c>
      <c r="M6" s="2">
        <v>1061</v>
      </c>
      <c r="N6" s="2">
        <v>1285</v>
      </c>
      <c r="O6" s="7">
        <v>1271</v>
      </c>
      <c r="P6" s="8">
        <v>1937.2</v>
      </c>
      <c r="Q6" s="8">
        <v>2617.27</v>
      </c>
      <c r="R6" s="8">
        <v>1383</v>
      </c>
      <c r="S6" s="8">
        <v>1612</v>
      </c>
      <c r="T6" s="5" t="s">
        <v>7</v>
      </c>
      <c r="U6" s="9">
        <f t="shared" ref="U6:AF6" si="0">G6/G14</f>
        <v>4.2181675495389448E-3</v>
      </c>
      <c r="V6" s="9">
        <f t="shared" si="0"/>
        <v>2.103799008954186E-2</v>
      </c>
      <c r="W6" s="9">
        <f t="shared" si="0"/>
        <v>2.6944726400295285E-2</v>
      </c>
      <c r="X6" s="9">
        <f t="shared" si="0"/>
        <v>4.4444444444444446E-2</v>
      </c>
      <c r="Y6" s="9">
        <f t="shared" si="0"/>
        <v>7.0391472155853702E-2</v>
      </c>
      <c r="Z6" s="9">
        <f t="shared" si="0"/>
        <v>6.9900031240237429E-2</v>
      </c>
      <c r="AA6" s="9">
        <f t="shared" si="0"/>
        <v>9.4311111111111109E-2</v>
      </c>
      <c r="AB6" s="9">
        <f t="shared" si="0"/>
        <v>0.11192404842783729</v>
      </c>
      <c r="AC6" s="9">
        <f t="shared" si="0"/>
        <v>0.11138375251949872</v>
      </c>
      <c r="AD6" s="9">
        <f t="shared" si="0"/>
        <v>0.15896252580720338</v>
      </c>
      <c r="AE6" s="9">
        <f t="shared" si="0"/>
        <v>0.20273466033247534</v>
      </c>
      <c r="AF6" s="19">
        <f t="shared" si="0"/>
        <v>0.11763204899208982</v>
      </c>
      <c r="AG6" s="19">
        <f>S6/S14</f>
        <v>0.1292080795126643</v>
      </c>
    </row>
    <row r="7" spans="1:36">
      <c r="F7" s="5" t="s">
        <v>8</v>
      </c>
      <c r="G7" s="2">
        <v>224</v>
      </c>
      <c r="H7" s="2">
        <v>302</v>
      </c>
      <c r="I7" s="2">
        <v>452</v>
      </c>
      <c r="J7" s="2">
        <v>577</v>
      </c>
      <c r="K7" s="2">
        <v>553</v>
      </c>
      <c r="L7" s="2">
        <v>657</v>
      </c>
      <c r="M7" s="2">
        <v>676</v>
      </c>
      <c r="N7" s="2">
        <v>708</v>
      </c>
      <c r="O7" s="7">
        <v>757</v>
      </c>
      <c r="P7" s="8">
        <v>837.8</v>
      </c>
      <c r="Q7" s="8">
        <v>953.59</v>
      </c>
      <c r="R7" s="8">
        <v>1277</v>
      </c>
      <c r="S7" s="8">
        <v>1690</v>
      </c>
      <c r="T7" s="5" t="s">
        <v>8</v>
      </c>
      <c r="U7" s="9">
        <f t="shared" ref="U7:AC7" si="1">G7/G14</f>
        <v>2.1973710025505199E-2</v>
      </c>
      <c r="V7" s="9">
        <f t="shared" si="1"/>
        <v>2.6254020690254717E-2</v>
      </c>
      <c r="W7" s="9">
        <f t="shared" si="1"/>
        <v>4.1708960044292698E-2</v>
      </c>
      <c r="X7" s="9">
        <f t="shared" si="1"/>
        <v>5.0680720245937637E-2</v>
      </c>
      <c r="Y7" s="9">
        <f t="shared" si="1"/>
        <v>5.0817864363168534E-2</v>
      </c>
      <c r="Z7" s="9">
        <f t="shared" si="1"/>
        <v>5.1312089971883787E-2</v>
      </c>
      <c r="AA7" s="9">
        <f t="shared" si="1"/>
        <v>6.0088888888888886E-2</v>
      </c>
      <c r="AB7" s="9">
        <f t="shared" si="1"/>
        <v>6.1667102168800628E-2</v>
      </c>
      <c r="AC7" s="9">
        <f t="shared" si="1"/>
        <v>6.633949697660152E-2</v>
      </c>
      <c r="AD7" s="9">
        <f>P7/P14</f>
        <v>6.8748092154281931E-2</v>
      </c>
      <c r="AE7" s="9">
        <f>Q7/Q14</f>
        <v>7.3865418832006313E-2</v>
      </c>
      <c r="AF7" s="19">
        <f>R7/R14</f>
        <v>0.10861614357404099</v>
      </c>
      <c r="AG7" s="19">
        <f>S7/S14</f>
        <v>0.1354600833600513</v>
      </c>
    </row>
    <row r="8" spans="1:36">
      <c r="F8" s="5" t="s">
        <v>10</v>
      </c>
      <c r="G8" s="2">
        <v>6581</v>
      </c>
      <c r="H8" s="2">
        <v>6413</v>
      </c>
      <c r="I8" s="2">
        <v>6052</v>
      </c>
      <c r="J8" s="2">
        <v>5815</v>
      </c>
      <c r="K8" s="2">
        <v>4972</v>
      </c>
      <c r="L8" s="2">
        <v>5183</v>
      </c>
      <c r="M8" s="2">
        <v>4841</v>
      </c>
      <c r="N8" s="2">
        <v>4934</v>
      </c>
      <c r="O8" s="7">
        <v>4790</v>
      </c>
      <c r="P8" s="8">
        <v>4802</v>
      </c>
      <c r="Q8" s="8">
        <v>4504.18</v>
      </c>
      <c r="R8" s="8">
        <v>4406</v>
      </c>
      <c r="S8" s="8">
        <v>4541</v>
      </c>
      <c r="T8" s="5" t="s">
        <v>10</v>
      </c>
      <c r="U8" s="9">
        <f t="shared" ref="U8:AC8" si="2">G8/G14</f>
        <v>0.64557582891897192</v>
      </c>
      <c r="V8" s="9">
        <f t="shared" si="2"/>
        <v>0.55750673737285927</v>
      </c>
      <c r="W8" s="9">
        <f t="shared" si="2"/>
        <v>0.55845713758420223</v>
      </c>
      <c r="X8" s="9">
        <f t="shared" si="2"/>
        <v>0.51075977162933683</v>
      </c>
      <c r="Y8" s="9">
        <f t="shared" si="2"/>
        <v>0.45690130490718617</v>
      </c>
      <c r="Z8" s="9">
        <f t="shared" si="2"/>
        <v>0.40479537644486097</v>
      </c>
      <c r="AA8" s="9">
        <f t="shared" si="2"/>
        <v>0.43031111111111109</v>
      </c>
      <c r="AB8" s="9">
        <f t="shared" si="2"/>
        <v>0.42975350579217836</v>
      </c>
      <c r="AC8" s="9">
        <f t="shared" si="2"/>
        <v>0.419770396985365</v>
      </c>
      <c r="AD8" s="9">
        <f>P8/P14</f>
        <v>0.39404194142380267</v>
      </c>
      <c r="AE8" s="9">
        <f>Q8/Q14</f>
        <v>0.3488953766238595</v>
      </c>
      <c r="AF8" s="19">
        <f>R8/R14</f>
        <v>0.37475546482946331</v>
      </c>
      <c r="AG8" s="19">
        <f>S8/S14</f>
        <v>0.36397883937159348</v>
      </c>
    </row>
    <row r="9" spans="1:36">
      <c r="F9" s="5" t="s">
        <v>13</v>
      </c>
      <c r="G9" s="2">
        <v>2207</v>
      </c>
      <c r="H9" s="2">
        <v>2352</v>
      </c>
      <c r="I9" s="2">
        <v>1958</v>
      </c>
      <c r="J9" s="2">
        <v>2140</v>
      </c>
      <c r="K9" s="2">
        <v>2008</v>
      </c>
      <c r="L9" s="2">
        <v>2175</v>
      </c>
      <c r="M9" s="2">
        <v>1727</v>
      </c>
      <c r="N9" s="2">
        <v>1489</v>
      </c>
      <c r="O9" s="7">
        <v>1382</v>
      </c>
      <c r="P9" s="8">
        <v>1323.81</v>
      </c>
      <c r="Q9" s="8">
        <v>1364.25</v>
      </c>
      <c r="R9" s="8">
        <v>1149</v>
      </c>
      <c r="S9" s="8">
        <v>1046</v>
      </c>
      <c r="T9" s="5" t="s">
        <v>13</v>
      </c>
      <c r="U9" s="9">
        <f t="shared" ref="U9:AC9" si="3">G9/G14</f>
        <v>0.21649990190308024</v>
      </c>
      <c r="V9" s="9">
        <f t="shared" si="3"/>
        <v>0.20446839954794402</v>
      </c>
      <c r="W9" s="9">
        <f t="shared" si="3"/>
        <v>0.18067730921841837</v>
      </c>
      <c r="X9" s="9">
        <f t="shared" si="3"/>
        <v>0.18796662274923145</v>
      </c>
      <c r="Y9" s="9">
        <f t="shared" si="3"/>
        <v>0.18452490351038411</v>
      </c>
      <c r="Z9" s="9">
        <f t="shared" si="3"/>
        <v>0.16986879100281163</v>
      </c>
      <c r="AA9" s="9">
        <f t="shared" si="3"/>
        <v>0.1535111111111111</v>
      </c>
      <c r="AB9" s="9">
        <f t="shared" si="3"/>
        <v>0.12969253549342391</v>
      </c>
      <c r="AC9" s="9">
        <f t="shared" si="3"/>
        <v>0.12111120848304267</v>
      </c>
      <c r="AD9" s="9">
        <f>P9/P14</f>
        <v>0.10862904258147527</v>
      </c>
      <c r="AE9" s="9">
        <f>Q9/Q14</f>
        <v>0.10567528774584949</v>
      </c>
      <c r="AF9" s="19">
        <f>R10/R14</f>
        <v>9.5432508292931872E-2</v>
      </c>
      <c r="AG9" s="19">
        <f>S10/S14</f>
        <v>0.11141391471625521</v>
      </c>
    </row>
    <row r="10" spans="1:36">
      <c r="F10" s="5" t="s">
        <v>57</v>
      </c>
      <c r="G10" s="2">
        <v>336</v>
      </c>
      <c r="H10" s="2">
        <v>554</v>
      </c>
      <c r="I10" s="2">
        <v>822</v>
      </c>
      <c r="J10" s="2">
        <v>957</v>
      </c>
      <c r="K10" s="2">
        <v>1217</v>
      </c>
      <c r="L10" s="2">
        <v>1167</v>
      </c>
      <c r="M10" s="2">
        <v>1197</v>
      </c>
      <c r="N10" s="2">
        <v>870</v>
      </c>
      <c r="O10" s="7">
        <v>1191</v>
      </c>
      <c r="P10" s="10">
        <v>1101.8499999999999</v>
      </c>
      <c r="Q10" s="8">
        <v>1334.72</v>
      </c>
      <c r="R10" s="8">
        <v>1122</v>
      </c>
      <c r="S10" s="8">
        <v>1390</v>
      </c>
      <c r="T10" s="5" t="s">
        <v>57</v>
      </c>
      <c r="U10" s="9">
        <f t="shared" ref="U10:AC10" si="4">G10/G14</f>
        <v>3.2960565038257797E-2</v>
      </c>
      <c r="V10" s="9">
        <f t="shared" si="4"/>
        <v>4.8161349213248716E-2</v>
      </c>
      <c r="W10" s="9">
        <f t="shared" si="4"/>
        <v>7.5851250346036722E-2</v>
      </c>
      <c r="X10" s="9">
        <f t="shared" si="4"/>
        <v>8.4057971014492749E-2</v>
      </c>
      <c r="Y10" s="9">
        <f t="shared" si="4"/>
        <v>0.11183605954787723</v>
      </c>
      <c r="Z10" s="9">
        <f t="shared" si="4"/>
        <v>9.1143392689784442E-2</v>
      </c>
      <c r="AA10" s="9">
        <f t="shared" si="4"/>
        <v>0.10639999999999999</v>
      </c>
      <c r="AB10" s="9">
        <f t="shared" si="4"/>
        <v>7.5777371309119421E-2</v>
      </c>
      <c r="AC10" s="9">
        <f t="shared" si="4"/>
        <v>0.10437297344667426</v>
      </c>
      <c r="AD10" s="9">
        <f>P10/P14</f>
        <v>9.0415475459770286E-2</v>
      </c>
      <c r="AE10" s="9">
        <f>Q10/Q14</f>
        <v>0.10338788349652939</v>
      </c>
      <c r="AF10" s="19">
        <f>R11/R14</f>
        <v>7.9697201667091946E-2</v>
      </c>
      <c r="AG10" s="19">
        <f>S11/S14</f>
        <v>6.5966655979480607E-2</v>
      </c>
    </row>
    <row r="11" spans="1:36">
      <c r="F11" s="5" t="s">
        <v>9</v>
      </c>
      <c r="G11" s="2">
        <v>692</v>
      </c>
      <c r="H11" s="2">
        <v>1526</v>
      </c>
      <c r="I11" s="2">
        <v>1169</v>
      </c>
      <c r="J11" s="2">
        <v>1270</v>
      </c>
      <c r="K11" s="2">
        <v>1221</v>
      </c>
      <c r="L11" s="2">
        <v>2512</v>
      </c>
      <c r="M11" s="2">
        <f>966+551</f>
        <v>1517</v>
      </c>
      <c r="N11" s="2">
        <v>1146</v>
      </c>
      <c r="O11" s="7">
        <v>987</v>
      </c>
      <c r="P11" s="10">
        <v>958.94</v>
      </c>
      <c r="Q11" s="8">
        <v>807.08</v>
      </c>
      <c r="R11" s="8">
        <v>937</v>
      </c>
      <c r="S11" s="8">
        <v>823</v>
      </c>
      <c r="T11" s="5" t="s">
        <v>9</v>
      </c>
      <c r="U11" s="9">
        <f t="shared" ref="U11:AC11" si="5">G11/G14</f>
        <v>6.7883068471649988E-2</v>
      </c>
      <c r="V11" s="9">
        <f t="shared" si="5"/>
        <v>0.132661044944797</v>
      </c>
      <c r="W11" s="9">
        <f t="shared" si="5"/>
        <v>0.10787118206145613</v>
      </c>
      <c r="X11" s="9">
        <f t="shared" si="5"/>
        <v>0.11155028546332894</v>
      </c>
      <c r="Y11" s="9">
        <f t="shared" si="5"/>
        <v>0.11220363903694174</v>
      </c>
      <c r="Z11" s="9">
        <f t="shared" si="5"/>
        <v>0.19618869103405187</v>
      </c>
      <c r="AA11" s="9">
        <f t="shared" si="5"/>
        <v>0.13484444444444443</v>
      </c>
      <c r="AB11" s="9">
        <f t="shared" si="5"/>
        <v>9.9817089103736614E-2</v>
      </c>
      <c r="AC11" s="9">
        <f t="shared" si="5"/>
        <v>8.6495486810971869E-2</v>
      </c>
      <c r="AD11" s="9">
        <f>P11/P14</f>
        <v>7.8688583779454674E-2</v>
      </c>
      <c r="AE11" s="9">
        <f>Q11/Q14</f>
        <v>6.2516702388799861E-2</v>
      </c>
      <c r="AF11" s="19">
        <f>R11/R14</f>
        <v>7.9697201667091946E-2</v>
      </c>
      <c r="AG11" s="19">
        <f>S11/S14</f>
        <v>6.5966655979480607E-2</v>
      </c>
    </row>
    <row r="12" spans="1:36">
      <c r="F12" s="5" t="s">
        <v>58</v>
      </c>
      <c r="G12" s="2">
        <v>111</v>
      </c>
      <c r="H12" s="2">
        <v>114</v>
      </c>
      <c r="I12" s="2">
        <v>92</v>
      </c>
      <c r="J12" s="2">
        <v>120</v>
      </c>
      <c r="K12" s="2">
        <v>145</v>
      </c>
      <c r="L12" s="2">
        <v>215</v>
      </c>
      <c r="M12" s="2">
        <v>231</v>
      </c>
      <c r="N12" s="2">
        <v>227</v>
      </c>
      <c r="O12" s="7">
        <v>260</v>
      </c>
      <c r="P12" s="10">
        <v>275.33999999999997</v>
      </c>
      <c r="Q12" s="8">
        <v>305.38</v>
      </c>
      <c r="R12" s="8">
        <v>335</v>
      </c>
      <c r="S12" s="8">
        <v>288</v>
      </c>
      <c r="T12" s="5" t="s">
        <v>58</v>
      </c>
      <c r="U12" s="9">
        <f t="shared" ref="U12:AC12" si="6">G12/G14</f>
        <v>1.088875809299588E-2</v>
      </c>
      <c r="V12" s="9">
        <f t="shared" si="6"/>
        <v>9.9104581413544286E-3</v>
      </c>
      <c r="W12" s="9">
        <f t="shared" si="6"/>
        <v>8.4894343452985143E-3</v>
      </c>
      <c r="X12" s="9">
        <f t="shared" si="6"/>
        <v>1.0540184453227932E-2</v>
      </c>
      <c r="Y12" s="9">
        <f t="shared" si="6"/>
        <v>1.3324756478588495E-2</v>
      </c>
      <c r="Z12" s="9">
        <f t="shared" si="6"/>
        <v>1.6791627616369886E-2</v>
      </c>
      <c r="AA12" s="9">
        <f t="shared" si="6"/>
        <v>2.0533333333333334E-2</v>
      </c>
      <c r="AB12" s="9">
        <f t="shared" si="6"/>
        <v>1.9771796881804721E-2</v>
      </c>
      <c r="AC12" s="9">
        <f t="shared" si="6"/>
        <v>2.278503198667952E-2</v>
      </c>
      <c r="AD12" s="9">
        <f>P12/P14</f>
        <v>2.259381677460013E-2</v>
      </c>
      <c r="AE12" s="9">
        <f>Q12/Q14</f>
        <v>2.3654842860053153E-2</v>
      </c>
      <c r="AF12" s="19">
        <f>R12/R14</f>
        <v>2.8493663349493919E-2</v>
      </c>
      <c r="AG12" s="19">
        <f>S12/S14</f>
        <v>2.3084321898044245E-2</v>
      </c>
    </row>
    <row r="13" spans="1:36">
      <c r="F13" s="5" t="s">
        <v>59</v>
      </c>
      <c r="N13" s="2">
        <v>822</v>
      </c>
      <c r="O13" s="7">
        <v>773</v>
      </c>
      <c r="P13" s="10">
        <f>924.43+17.88+7.27</f>
        <v>949.57999999999993</v>
      </c>
      <c r="Q13" s="8">
        <f>984.21+28.26+10.89</f>
        <v>1023.36</v>
      </c>
      <c r="R13" s="8">
        <v>1148</v>
      </c>
      <c r="S13" s="8">
        <v>1086</v>
      </c>
      <c r="T13" s="5" t="s">
        <v>23</v>
      </c>
      <c r="U13" s="9"/>
      <c r="V13" s="9"/>
      <c r="W13" s="9"/>
      <c r="X13" s="9"/>
      <c r="Y13" s="9"/>
      <c r="Z13" s="9"/>
      <c r="AA13" s="9"/>
      <c r="AB13" s="9">
        <f t="shared" ref="AB13:AG13" si="7">N13/N14</f>
        <v>7.1596550823099028E-2</v>
      </c>
      <c r="AC13" s="9">
        <f t="shared" si="7"/>
        <v>6.7741652791166423E-2</v>
      </c>
      <c r="AD13" s="9">
        <f t="shared" si="7"/>
        <v>7.7920522019411603E-2</v>
      </c>
      <c r="AE13" s="9">
        <f t="shared" si="7"/>
        <v>7.9269827720426997E-2</v>
      </c>
      <c r="AF13" s="19">
        <f t="shared" si="7"/>
        <v>9.7643956791698558E-2</v>
      </c>
      <c r="AG13" s="19">
        <f t="shared" si="7"/>
        <v>8.7047130490541844E-2</v>
      </c>
    </row>
    <row r="14" spans="1:36">
      <c r="F14" s="5" t="s">
        <v>18</v>
      </c>
      <c r="G14" s="5">
        <f t="shared" ref="G14:M14" si="8">SUM(G6:G12)</f>
        <v>10194</v>
      </c>
      <c r="H14" s="5">
        <f t="shared" si="8"/>
        <v>11503</v>
      </c>
      <c r="I14" s="5">
        <f t="shared" si="8"/>
        <v>10837</v>
      </c>
      <c r="J14" s="5">
        <f t="shared" si="8"/>
        <v>11385</v>
      </c>
      <c r="K14" s="5">
        <f t="shared" si="8"/>
        <v>10882</v>
      </c>
      <c r="L14" s="5">
        <f t="shared" si="8"/>
        <v>12804</v>
      </c>
      <c r="M14" s="5">
        <f t="shared" si="8"/>
        <v>11250</v>
      </c>
      <c r="N14" s="5">
        <f>SUM(N6:N13)</f>
        <v>11481</v>
      </c>
      <c r="O14" s="6">
        <f>SUM(O6:O13)</f>
        <v>11411</v>
      </c>
      <c r="P14" s="11">
        <f>SUM(P6:P13)</f>
        <v>12186.52</v>
      </c>
      <c r="Q14" s="12">
        <f>SUM(Q6:Q13)</f>
        <v>12909.83</v>
      </c>
      <c r="R14" s="12">
        <v>11757</v>
      </c>
      <c r="S14" s="12">
        <f>SUM(S6:S13)</f>
        <v>12476</v>
      </c>
      <c r="AE14" s="7"/>
      <c r="AF14" s="19"/>
    </row>
    <row r="15" spans="1:36" ht="15">
      <c r="F15" s="5" t="s">
        <v>19</v>
      </c>
      <c r="G15" s="2">
        <f t="shared" ref="G15:L15" si="9">SUM(G6:G7,G9:G12)</f>
        <v>3613</v>
      </c>
      <c r="H15" s="2">
        <f t="shared" si="9"/>
        <v>5090</v>
      </c>
      <c r="I15" s="2">
        <f t="shared" si="9"/>
        <v>4785</v>
      </c>
      <c r="J15" s="2">
        <f t="shared" si="9"/>
        <v>5570</v>
      </c>
      <c r="K15" s="2">
        <f t="shared" si="9"/>
        <v>5910</v>
      </c>
      <c r="L15" s="2">
        <f t="shared" si="9"/>
        <v>7621</v>
      </c>
      <c r="M15" s="2">
        <v>6417</v>
      </c>
      <c r="N15" s="2">
        <v>6547</v>
      </c>
      <c r="O15" s="7">
        <f>SUM(O6:O7,O9:O13)</f>
        <v>6621</v>
      </c>
      <c r="P15" s="10">
        <f>SUM(P6:P7,P9:P13)</f>
        <v>7384.52</v>
      </c>
      <c r="Q15" s="8">
        <f>SUM(Q6,Q7,Q9,Q10,Q11,Q12,Q13)</f>
        <v>8405.6500000000015</v>
      </c>
      <c r="R15" s="8">
        <v>7351</v>
      </c>
      <c r="S15" s="8">
        <v>7935</v>
      </c>
      <c r="AE15" s="13"/>
      <c r="AF15" s="19"/>
    </row>
    <row r="18" spans="2:34" ht="18">
      <c r="B18" s="3" t="s">
        <v>15</v>
      </c>
      <c r="C18" s="1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  <c r="AE18" s="4"/>
      <c r="AF18" s="4"/>
      <c r="AG18" s="4"/>
      <c r="AH18" s="4"/>
    </row>
    <row r="19" spans="2:34">
      <c r="C19" s="5" t="s">
        <v>35</v>
      </c>
      <c r="D19" s="5" t="s">
        <v>36</v>
      </c>
      <c r="E19" s="5" t="s">
        <v>37</v>
      </c>
      <c r="F19" s="5" t="s">
        <v>38</v>
      </c>
      <c r="G19" s="5" t="s">
        <v>39</v>
      </c>
      <c r="H19" s="5" t="s">
        <v>40</v>
      </c>
      <c r="I19" s="5" t="s">
        <v>41</v>
      </c>
      <c r="J19" s="5" t="s">
        <v>42</v>
      </c>
      <c r="K19" s="5" t="s">
        <v>43</v>
      </c>
      <c r="L19" s="5" t="s">
        <v>44</v>
      </c>
      <c r="M19" s="5" t="s">
        <v>45</v>
      </c>
      <c r="N19" s="5" t="s">
        <v>46</v>
      </c>
      <c r="O19" s="5" t="s">
        <v>47</v>
      </c>
      <c r="P19" s="5" t="s">
        <v>48</v>
      </c>
      <c r="Q19" s="5" t="s">
        <v>49</v>
      </c>
      <c r="R19" s="5" t="s">
        <v>50</v>
      </c>
      <c r="S19" s="5" t="s">
        <v>33</v>
      </c>
      <c r="T19" s="5" t="s">
        <v>25</v>
      </c>
      <c r="U19" s="5" t="s">
        <v>26</v>
      </c>
      <c r="V19" s="5" t="s">
        <v>27</v>
      </c>
      <c r="W19" s="5" t="s">
        <v>28</v>
      </c>
      <c r="X19" s="5" t="s">
        <v>29</v>
      </c>
      <c r="Y19" s="5" t="s">
        <v>30</v>
      </c>
      <c r="Z19" s="5" t="s">
        <v>31</v>
      </c>
      <c r="AA19" s="6" t="s">
        <v>32</v>
      </c>
      <c r="AB19" s="5" t="s">
        <v>34</v>
      </c>
      <c r="AC19" s="5" t="s">
        <v>51</v>
      </c>
      <c r="AD19" s="18" t="s">
        <v>52</v>
      </c>
      <c r="AE19" s="5" t="s">
        <v>53</v>
      </c>
      <c r="AF19" s="5" t="s">
        <v>54</v>
      </c>
      <c r="AG19" s="5" t="s">
        <v>55</v>
      </c>
      <c r="AH19" s="5" t="s">
        <v>56</v>
      </c>
    </row>
    <row r="20" spans="2:34">
      <c r="B20" s="5" t="s">
        <v>20</v>
      </c>
      <c r="S20" s="2">
        <v>0.36</v>
      </c>
      <c r="T20" s="2">
        <v>0.44</v>
      </c>
      <c r="U20" s="2">
        <v>0.44</v>
      </c>
      <c r="V20" s="2">
        <v>0.49</v>
      </c>
      <c r="W20" s="2">
        <v>0.54</v>
      </c>
      <c r="X20" s="2">
        <v>0.56000000000000005</v>
      </c>
      <c r="Y20" s="2">
        <v>0.56999999999999995</v>
      </c>
      <c r="Z20" s="2">
        <v>0.56999999999999995</v>
      </c>
      <c r="AA20" s="7">
        <v>0.57999999999999996</v>
      </c>
      <c r="AB20" s="2">
        <v>0.61</v>
      </c>
      <c r="AC20" s="2">
        <v>0.65529999999999999</v>
      </c>
      <c r="AD20" s="19">
        <f>0.625</f>
        <v>0.625</v>
      </c>
      <c r="AE20" s="21">
        <v>0.63600000000000001</v>
      </c>
    </row>
    <row r="21" spans="2:34">
      <c r="B21" s="5" t="s">
        <v>21</v>
      </c>
      <c r="Z21" s="2">
        <v>70</v>
      </c>
      <c r="AA21" s="7">
        <v>60</v>
      </c>
      <c r="AB21" s="7">
        <v>61</v>
      </c>
      <c r="AC21" s="7">
        <v>63</v>
      </c>
      <c r="AD21" s="20">
        <v>0.65</v>
      </c>
      <c r="AE21" s="7">
        <v>67</v>
      </c>
      <c r="AF21" s="7">
        <v>68</v>
      </c>
      <c r="AG21" s="7">
        <v>69</v>
      </c>
      <c r="AH21" s="7">
        <v>70</v>
      </c>
    </row>
    <row r="22" spans="2:34">
      <c r="B22" s="5" t="s">
        <v>22</v>
      </c>
      <c r="C22" s="2">
        <v>0.13</v>
      </c>
      <c r="D22" s="2">
        <f t="shared" ref="D22:R22" si="10">SUM(C22+($S22-$C22)/16)</f>
        <v>0.144375</v>
      </c>
      <c r="E22" s="2">
        <f t="shared" si="10"/>
        <v>0.15875</v>
      </c>
      <c r="F22" s="2">
        <f t="shared" si="10"/>
        <v>0.173125</v>
      </c>
      <c r="G22" s="2">
        <f t="shared" si="10"/>
        <v>0.1875</v>
      </c>
      <c r="H22" s="2">
        <f t="shared" si="10"/>
        <v>0.201875</v>
      </c>
      <c r="I22" s="2">
        <f t="shared" si="10"/>
        <v>0.21625</v>
      </c>
      <c r="J22" s="2">
        <f t="shared" si="10"/>
        <v>0.230625</v>
      </c>
      <c r="K22" s="2">
        <f t="shared" si="10"/>
        <v>0.245</v>
      </c>
      <c r="L22" s="2">
        <f t="shared" si="10"/>
        <v>0.25937500000000002</v>
      </c>
      <c r="M22" s="2">
        <f t="shared" si="10"/>
        <v>0.27375000000000005</v>
      </c>
      <c r="N22" s="2">
        <f t="shared" si="10"/>
        <v>0.28812500000000008</v>
      </c>
      <c r="O22" s="2">
        <f t="shared" si="10"/>
        <v>0.3025000000000001</v>
      </c>
      <c r="P22" s="2">
        <f t="shared" si="10"/>
        <v>0.31687500000000013</v>
      </c>
      <c r="Q22" s="2">
        <f t="shared" si="10"/>
        <v>0.33125000000000016</v>
      </c>
      <c r="R22" s="2">
        <f t="shared" si="10"/>
        <v>0.34562500000000018</v>
      </c>
      <c r="S22" s="2">
        <v>0.36</v>
      </c>
      <c r="T22" s="2">
        <v>0</v>
      </c>
      <c r="AA22" s="7"/>
      <c r="AD22" s="19"/>
      <c r="AE22" s="2"/>
    </row>
    <row r="23" spans="2:34">
      <c r="B23" s="5" t="s">
        <v>10</v>
      </c>
      <c r="C23" s="2">
        <v>100</v>
      </c>
      <c r="D23" s="2">
        <v>100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2">
        <v>100</v>
      </c>
      <c r="K23" s="2">
        <v>100</v>
      </c>
      <c r="L23" s="2">
        <v>100</v>
      </c>
      <c r="M23" s="2">
        <v>100</v>
      </c>
      <c r="N23" s="2">
        <v>100</v>
      </c>
      <c r="O23" s="2">
        <v>100</v>
      </c>
      <c r="P23" s="2">
        <v>100</v>
      </c>
      <c r="Q23" s="2">
        <v>100</v>
      </c>
      <c r="R23" s="2">
        <v>100</v>
      </c>
      <c r="S23" s="2">
        <v>100</v>
      </c>
      <c r="T23" s="2">
        <v>100</v>
      </c>
      <c r="U23" s="2">
        <v>100</v>
      </c>
      <c r="V23" s="2">
        <v>100</v>
      </c>
      <c r="W23" s="2">
        <v>100</v>
      </c>
      <c r="X23" s="2">
        <v>100</v>
      </c>
      <c r="Y23" s="2">
        <v>100</v>
      </c>
      <c r="Z23" s="2">
        <v>100</v>
      </c>
      <c r="AA23" s="7">
        <v>100</v>
      </c>
      <c r="AB23" s="2">
        <v>100</v>
      </c>
      <c r="AC23" s="2">
        <v>100</v>
      </c>
      <c r="AD23" s="2">
        <v>100</v>
      </c>
      <c r="AE23" s="2"/>
    </row>
    <row r="24" spans="2:34">
      <c r="AB24" s="7"/>
    </row>
    <row r="25" spans="2:34" ht="9.75" customHeight="1">
      <c r="AC25" s="7"/>
    </row>
    <row r="26" spans="2:34">
      <c r="AC26" s="7"/>
    </row>
    <row r="47" spans="13:13">
      <c r="M47" s="15" t="s">
        <v>17</v>
      </c>
    </row>
    <row r="48" spans="13:13">
      <c r="M48" s="2" t="s">
        <v>0</v>
      </c>
    </row>
    <row r="49" spans="13:13">
      <c r="M49" s="2" t="s">
        <v>1</v>
      </c>
    </row>
    <row r="50" spans="13:13">
      <c r="M50" s="2" t="s">
        <v>2</v>
      </c>
    </row>
    <row r="51" spans="13:13">
      <c r="M51" s="2" t="s">
        <v>3</v>
      </c>
    </row>
    <row r="52" spans="13:13">
      <c r="M52" s="2" t="s">
        <v>4</v>
      </c>
    </row>
    <row r="53" spans="13:13">
      <c r="M53" s="2" t="s">
        <v>5</v>
      </c>
    </row>
    <row r="54" spans="13:13">
      <c r="M54" s="2" t="s">
        <v>6</v>
      </c>
    </row>
    <row r="55" spans="13:13">
      <c r="M55" s="2" t="s">
        <v>60</v>
      </c>
    </row>
  </sheetData>
  <mergeCells count="2">
    <mergeCell ref="A1:M1"/>
    <mergeCell ref="A2:M2"/>
  </mergeCells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Landfill Reduction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J. Paul Anderson</cp:lastModifiedBy>
  <dcterms:created xsi:type="dcterms:W3CDTF">2011-03-31T18:12:44Z</dcterms:created>
  <dcterms:modified xsi:type="dcterms:W3CDTF">2018-03-12T19:06:10Z</dcterms:modified>
</cp:coreProperties>
</file>